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cerA315-21-65QL\Desktop\"/>
    </mc:Choice>
  </mc:AlternateContent>
  <bookViews>
    <workbookView xWindow="-15" yWindow="1365" windowWidth="9600" windowHeight="10260" tabRatio="825" firstSheet="2" activeTab="12"/>
  </bookViews>
  <sheets>
    <sheet name="Прил1" sheetId="1" r:id="rId1"/>
    <sheet name="Прил2" sheetId="2" r:id="rId2"/>
    <sheet name="Прил3(сводная)" sheetId="3" r:id="rId3"/>
    <sheet name="Прил3(разработочная)" sheetId="4" r:id="rId4"/>
    <sheet name="Прил_4,5" sheetId="5" r:id="rId5"/>
    <sheet name="Прил6" sheetId="6" r:id="rId6"/>
    <sheet name="Прил_7,8" sheetId="7" r:id="rId7"/>
    <sheet name="Прил9" sheetId="8" r:id="rId8"/>
    <sheet name="Прил10" sheetId="9" r:id="rId9"/>
    <sheet name="Прил11" sheetId="10" r:id="rId10"/>
    <sheet name="Прил12" sheetId="11" r:id="rId11"/>
    <sheet name="Прил13" sheetId="12" r:id="rId12"/>
    <sheet name="Прил14" sheetId="13" r:id="rId13"/>
    <sheet name="Прил15" sheetId="15" r:id="rId14"/>
    <sheet name="Лист1" sheetId="16" r:id="rId15"/>
  </sheets>
  <externalReferences>
    <externalReference r:id="rId16"/>
    <externalReference r:id="rId17"/>
  </externalReferences>
  <definedNames>
    <definedName name="_xlnm._FilterDatabase" localSheetId="3" hidden="1">'Прил3(разработочная)'!$A$1:$AS$360</definedName>
    <definedName name="t1_0">#REF!</definedName>
    <definedName name="t10_0" localSheetId="7">#REF!</definedName>
    <definedName name="t10_0">#REF!</definedName>
    <definedName name="t2_0">#REF!</definedName>
    <definedName name="t3_0" localSheetId="12">[1]Таб3!#REF!</definedName>
    <definedName name="t3_0" localSheetId="7">[2]Таб3!#REF!</definedName>
    <definedName name="t3_0">[1]Таб3!#REF!</definedName>
    <definedName name="t4_0" localSheetId="12">[1]Таб4!#REF!</definedName>
    <definedName name="t4_0" localSheetId="7">[2]Таб4!#REF!</definedName>
    <definedName name="t4_0">[1]Таб4!#REF!</definedName>
    <definedName name="t5_0" localSheetId="12">[1]Таб5!#REF!</definedName>
    <definedName name="t5_0" localSheetId="7">[2]Таб5!#REF!</definedName>
    <definedName name="t5_0">[1]Таб5!#REF!</definedName>
    <definedName name="t6_0">#REF!</definedName>
    <definedName name="t7_0" localSheetId="12">[1]Таб7!#REF!</definedName>
    <definedName name="t7_0" localSheetId="7">[2]Таб7!#REF!</definedName>
    <definedName name="t7_0">[1]Таб7!#REF!</definedName>
    <definedName name="t8_2" localSheetId="12">'[1]Таб8-1'!#REF!</definedName>
    <definedName name="t8_2" localSheetId="7">'[2]Таб8-1'!#REF!</definedName>
    <definedName name="t8_2">'[1]Таб8-1'!#REF!</definedName>
    <definedName name="t8_3" localSheetId="12">'[1]Таб8-1'!#REF!</definedName>
    <definedName name="t8_3" localSheetId="7">'[2]Таб8-1'!#REF!</definedName>
    <definedName name="t8_3">'[1]Таб8-1'!#REF!</definedName>
    <definedName name="t9_0" localSheetId="7">#REF!</definedName>
    <definedName name="t9_0">#REF!</definedName>
    <definedName name="Z_A3A26985_9873_41C2_B2AC_10E2A3ED8DE8_.wvu.Cols" localSheetId="2" hidden="1">'Прил3(сводная)'!$AC:$AC</definedName>
    <definedName name="Z_A3A26985_9873_41C2_B2AC_10E2A3ED8DE8_.wvu.FilterData" localSheetId="3" hidden="1">'Прил3(разработочная)'!$A$1:$AS$360</definedName>
    <definedName name="Z_A3A26985_9873_41C2_B2AC_10E2A3ED8DE8_.wvu.PrintArea" localSheetId="4" hidden="1">'Прил_4,5'!$A$1:$N$52</definedName>
    <definedName name="Z_A3A26985_9873_41C2_B2AC_10E2A3ED8DE8_.wvu.PrintArea" localSheetId="6" hidden="1">'Прил_7,8'!$A$1:$J$33</definedName>
    <definedName name="Z_A3A26985_9873_41C2_B2AC_10E2A3ED8DE8_.wvu.PrintArea" localSheetId="0" hidden="1">Прил1!$A$1:$F$68</definedName>
    <definedName name="Z_A3A26985_9873_41C2_B2AC_10E2A3ED8DE8_.wvu.PrintArea" localSheetId="9" hidden="1">Прил11!$A$1:$H$18</definedName>
    <definedName name="Z_A3A26985_9873_41C2_B2AC_10E2A3ED8DE8_.wvu.PrintArea" localSheetId="10" hidden="1">Прил12!$A$1:$F$25</definedName>
    <definedName name="Z_A3A26985_9873_41C2_B2AC_10E2A3ED8DE8_.wvu.PrintArea" localSheetId="12" hidden="1">Прил14!$A$1:$K$25</definedName>
    <definedName name="Z_A3A26985_9873_41C2_B2AC_10E2A3ED8DE8_.wvu.PrintArea" localSheetId="1" hidden="1">Прил2!$A$1:$G$34</definedName>
    <definedName name="Z_A3A26985_9873_41C2_B2AC_10E2A3ED8DE8_.wvu.PrintArea" localSheetId="3" hidden="1">'Прил3(разработочная)'!$A$5:$AL$613</definedName>
    <definedName name="Z_A3A26985_9873_41C2_B2AC_10E2A3ED8DE8_.wvu.PrintArea" localSheetId="2" hidden="1">'Прил3(сводная)'!$A$1:$AM$36</definedName>
    <definedName name="Z_A3A26985_9873_41C2_B2AC_10E2A3ED8DE8_.wvu.PrintArea" localSheetId="5" hidden="1">Прил6!$A$1:$K$34</definedName>
    <definedName name="Z_A3A26985_9873_41C2_B2AC_10E2A3ED8DE8_.wvu.PrintTitles" localSheetId="0" hidden="1">Прил1!$9:$12</definedName>
    <definedName name="Z_A3A26985_9873_41C2_B2AC_10E2A3ED8DE8_.wvu.PrintTitles" localSheetId="10" hidden="1">Прил12!$5:$6</definedName>
    <definedName name="Z_A3A26985_9873_41C2_B2AC_10E2A3ED8DE8_.wvu.PrintTitles" localSheetId="12" hidden="1">Прил14!$5:$5</definedName>
    <definedName name="Z_A3A26985_9873_41C2_B2AC_10E2A3ED8DE8_.wvu.PrintTitles" localSheetId="3" hidden="1">'Прил3(разработочная)'!$A:$A</definedName>
    <definedName name="Z_A3A26985_9873_41C2_B2AC_10E2A3ED8DE8_.wvu.PrintTitles" localSheetId="2" hidden="1">'Прил3(сводная)'!$A:$B</definedName>
    <definedName name="Z_A3A26985_9873_41C2_B2AC_10E2A3ED8DE8_.wvu.PrintTitles" localSheetId="7" hidden="1">Прил9!$12:$15</definedName>
    <definedName name="_xlnm.Print_Titles" localSheetId="0">Прил1!$9:$12</definedName>
    <definedName name="_xlnm.Print_Titles" localSheetId="10">Прил12!$5:$6</definedName>
    <definedName name="_xlnm.Print_Titles" localSheetId="12">Прил14!$5:$5</definedName>
    <definedName name="_xlnm.Print_Titles" localSheetId="3">'Прил3(разработочная)'!$A:$A</definedName>
    <definedName name="_xlnm.Print_Titles" localSheetId="2">'Прил3(сводная)'!$A:$B</definedName>
    <definedName name="_xlnm.Print_Titles" localSheetId="7">Прил9!$12:$15</definedName>
    <definedName name="л">[1]Таб7!#REF!</definedName>
    <definedName name="_xlnm.Print_Area" localSheetId="4">'Прил_4,5'!$A$1:$N$52</definedName>
    <definedName name="_xlnm.Print_Area" localSheetId="6">'Прил_7,8'!$A$1:$J$33</definedName>
    <definedName name="_xlnm.Print_Area" localSheetId="0">Прил1!$A$1:$F$68</definedName>
    <definedName name="_xlnm.Print_Area" localSheetId="9">Прил11!$A$1:$H$18</definedName>
    <definedName name="_xlnm.Print_Area" localSheetId="10">Прил12!$A$1:$F$25</definedName>
    <definedName name="_xlnm.Print_Area" localSheetId="12">Прил14!$A$1:$K$25</definedName>
    <definedName name="_xlnm.Print_Area" localSheetId="1">Прил2!$A$1:$G$34</definedName>
    <definedName name="_xlnm.Print_Area" localSheetId="3">'Прил3(разработочная)'!$A$5:$AL$613</definedName>
    <definedName name="_xlnm.Print_Area" localSheetId="2">'Прил3(сводная)'!$A$1:$AM$36</definedName>
    <definedName name="_xlnm.Print_Area" localSheetId="5">Прил6!$A$1:$K$34</definedName>
  </definedNames>
  <calcPr calcId="162913"/>
  <customWorkbookViews>
    <customWorkbookView name="Штыхно Татьяна Александровна - Личное представление" guid="{A3A26985-9873-41C2-B2AC-10E2A3ED8DE8}" mergeInterval="0" personalView="1" maximized="1" windowWidth="1916" windowHeight="691" tabRatio="825" activeSheetId="14"/>
  </customWorkbookViews>
</workbook>
</file>

<file path=xl/calcChain.xml><?xml version="1.0" encoding="utf-8"?>
<calcChain xmlns="http://schemas.openxmlformats.org/spreadsheetml/2006/main">
  <c r="AM11" i="4" l="1"/>
  <c r="AN11" i="4"/>
  <c r="AO11" i="4"/>
  <c r="AP11" i="4"/>
  <c r="AQ11" i="4"/>
  <c r="AR11" i="4"/>
  <c r="AS11" i="4"/>
  <c r="AM12" i="4"/>
  <c r="AN12" i="4"/>
  <c r="AO12" i="4"/>
  <c r="AP12" i="4"/>
  <c r="AQ12" i="4"/>
  <c r="AR12" i="4"/>
  <c r="AS12" i="4"/>
  <c r="AM13" i="4"/>
  <c r="AN13" i="4"/>
  <c r="AO13" i="4"/>
  <c r="AP13" i="4"/>
  <c r="AQ13" i="4"/>
  <c r="AR13" i="4"/>
  <c r="AS13" i="4"/>
  <c r="AM14" i="4"/>
  <c r="AN14" i="4"/>
  <c r="AO14" i="4"/>
  <c r="AP14" i="4"/>
  <c r="AQ14" i="4"/>
  <c r="AR14" i="4"/>
  <c r="AS14" i="4"/>
  <c r="AM15" i="4"/>
  <c r="AN15" i="4"/>
  <c r="AO15" i="4"/>
  <c r="AP15" i="4"/>
  <c r="AQ15" i="4"/>
  <c r="AR15" i="4"/>
  <c r="AS15" i="4"/>
  <c r="AM16" i="4"/>
  <c r="AN16" i="4"/>
  <c r="AO16" i="4"/>
  <c r="AP16" i="4"/>
  <c r="AQ16" i="4"/>
  <c r="AR16" i="4"/>
  <c r="AS16" i="4"/>
  <c r="AM17" i="4"/>
  <c r="AN17" i="4"/>
  <c r="AO17" i="4"/>
  <c r="AP17" i="4"/>
  <c r="AQ17" i="4"/>
  <c r="AR17" i="4"/>
  <c r="AS17" i="4"/>
  <c r="AM18" i="4"/>
  <c r="AN18" i="4"/>
  <c r="AO18" i="4"/>
  <c r="AP18" i="4"/>
  <c r="AQ18" i="4"/>
  <c r="AR18" i="4"/>
  <c r="AS18" i="4"/>
  <c r="AM19" i="4"/>
  <c r="AN19" i="4"/>
  <c r="AO19" i="4"/>
  <c r="AP19" i="4"/>
  <c r="AQ19" i="4"/>
  <c r="AR19" i="4"/>
  <c r="AS19" i="4"/>
  <c r="AM20" i="4"/>
  <c r="AN20" i="4"/>
  <c r="AO20" i="4"/>
  <c r="AP20" i="4"/>
  <c r="AQ20" i="4"/>
  <c r="AR20" i="4"/>
  <c r="AS20" i="4"/>
  <c r="AM21" i="4"/>
  <c r="AN21" i="4"/>
  <c r="AO21" i="4"/>
  <c r="AP21" i="4"/>
  <c r="AQ21" i="4"/>
  <c r="AR21" i="4"/>
  <c r="AS21" i="4"/>
  <c r="AM22" i="4"/>
  <c r="AN22" i="4"/>
  <c r="AO22" i="4"/>
  <c r="AP22" i="4"/>
  <c r="AQ22" i="4"/>
  <c r="AR22" i="4"/>
  <c r="AS22" i="4"/>
  <c r="AM23" i="4"/>
  <c r="AN23" i="4"/>
  <c r="AO23" i="4"/>
  <c r="AP23" i="4"/>
  <c r="AQ23" i="4"/>
  <c r="AR23" i="4"/>
  <c r="AS23" i="4"/>
  <c r="AM24" i="4"/>
  <c r="AN24" i="4"/>
  <c r="AO24" i="4"/>
  <c r="AP24" i="4"/>
  <c r="AQ24" i="4"/>
  <c r="AR24" i="4"/>
  <c r="AS24" i="4"/>
  <c r="AM25" i="4"/>
  <c r="AN25" i="4"/>
  <c r="AO25" i="4"/>
  <c r="AP25" i="4"/>
  <c r="AQ25" i="4"/>
  <c r="AR25" i="4"/>
  <c r="AS25" i="4"/>
  <c r="AM26" i="4"/>
  <c r="AN26" i="4"/>
  <c r="AO26" i="4"/>
  <c r="AP26" i="4"/>
  <c r="AQ26" i="4"/>
  <c r="AR26" i="4"/>
  <c r="AS26" i="4"/>
  <c r="AM27" i="4"/>
  <c r="AN27" i="4"/>
  <c r="AO27" i="4"/>
  <c r="AP27" i="4"/>
  <c r="AQ27" i="4"/>
  <c r="AR27" i="4"/>
  <c r="AS27" i="4"/>
  <c r="AM28" i="4"/>
  <c r="AN28" i="4"/>
  <c r="AO28" i="4"/>
  <c r="AP28" i="4"/>
  <c r="AQ28" i="4"/>
  <c r="AR28" i="4"/>
  <c r="AS28" i="4"/>
  <c r="AM29" i="4"/>
  <c r="AN29" i="4"/>
  <c r="AO29" i="4"/>
  <c r="AP29" i="4"/>
  <c r="AQ29" i="4"/>
  <c r="AR29" i="4"/>
  <c r="AS29" i="4"/>
  <c r="AM30" i="4"/>
  <c r="AN30" i="4"/>
  <c r="AO30" i="4"/>
  <c r="AP30" i="4"/>
  <c r="AQ30" i="4"/>
  <c r="AR30" i="4"/>
  <c r="AS30" i="4"/>
  <c r="AM31" i="4"/>
  <c r="AN31" i="4"/>
  <c r="AO31" i="4"/>
  <c r="AP31" i="4"/>
  <c r="AQ31" i="4"/>
  <c r="AR31" i="4"/>
  <c r="AS31" i="4"/>
  <c r="AM32" i="4"/>
  <c r="AN32" i="4"/>
  <c r="AO32" i="4"/>
  <c r="AP32" i="4"/>
  <c r="AQ32" i="4"/>
  <c r="AR32" i="4"/>
  <c r="AS32" i="4"/>
  <c r="AM33" i="4"/>
  <c r="AN33" i="4"/>
  <c r="AO33" i="4"/>
  <c r="AP33" i="4"/>
  <c r="AQ33" i="4"/>
  <c r="AR33" i="4"/>
  <c r="AS33" i="4"/>
  <c r="AM34" i="4"/>
  <c r="AN34" i="4"/>
  <c r="AO34" i="4"/>
  <c r="AP34" i="4"/>
  <c r="AQ34" i="4"/>
  <c r="AR34" i="4"/>
  <c r="AS34" i="4"/>
  <c r="AM35" i="4"/>
  <c r="AN35" i="4"/>
  <c r="AO35" i="4"/>
  <c r="AP35" i="4"/>
  <c r="AQ35" i="4"/>
  <c r="AR35" i="4"/>
  <c r="AS35" i="4"/>
  <c r="AM36" i="4"/>
  <c r="AN36" i="4"/>
  <c r="AO36" i="4"/>
  <c r="AP36" i="4"/>
  <c r="AQ36" i="4"/>
  <c r="AR36" i="4"/>
  <c r="AS36" i="4"/>
  <c r="AM37" i="4"/>
  <c r="AN37" i="4"/>
  <c r="AO37" i="4"/>
  <c r="AP37" i="4"/>
  <c r="AQ37" i="4"/>
  <c r="AR37" i="4"/>
  <c r="AS37" i="4"/>
  <c r="AM38" i="4"/>
  <c r="AN38" i="4"/>
  <c r="AO38" i="4"/>
  <c r="AP38" i="4"/>
  <c r="AQ38" i="4"/>
  <c r="AR38" i="4"/>
  <c r="AS38" i="4"/>
  <c r="AM39" i="4"/>
  <c r="AN39" i="4"/>
  <c r="AO39" i="4"/>
  <c r="AP39" i="4"/>
  <c r="AQ39" i="4"/>
  <c r="AR39" i="4"/>
  <c r="AS39" i="4"/>
  <c r="AM40" i="4"/>
  <c r="AN40" i="4"/>
  <c r="AO40" i="4"/>
  <c r="AP40" i="4"/>
  <c r="AQ40" i="4"/>
  <c r="AR40" i="4"/>
  <c r="AS40" i="4"/>
  <c r="AM41" i="4"/>
  <c r="AN41" i="4"/>
  <c r="AO41" i="4"/>
  <c r="AP41" i="4"/>
  <c r="AQ41" i="4"/>
  <c r="AR41" i="4"/>
  <c r="AS41" i="4"/>
  <c r="AM42" i="4"/>
  <c r="AN42" i="4"/>
  <c r="AO42" i="4"/>
  <c r="AP42" i="4"/>
  <c r="AQ42" i="4"/>
  <c r="AR42" i="4"/>
  <c r="AS42" i="4"/>
  <c r="AM43" i="4"/>
  <c r="AN43" i="4"/>
  <c r="AO43" i="4"/>
  <c r="AP43" i="4"/>
  <c r="AQ43" i="4"/>
  <c r="AR43" i="4"/>
  <c r="AS43" i="4"/>
  <c r="AM44" i="4"/>
  <c r="AN44" i="4"/>
  <c r="AO44" i="4"/>
  <c r="AP44" i="4"/>
  <c r="AQ44" i="4"/>
  <c r="AR44" i="4"/>
  <c r="AS44" i="4"/>
  <c r="AM45" i="4"/>
  <c r="AN45" i="4"/>
  <c r="AO45" i="4"/>
  <c r="AP45" i="4"/>
  <c r="AQ45" i="4"/>
  <c r="AR45" i="4"/>
  <c r="AS45" i="4"/>
  <c r="AM46" i="4"/>
  <c r="AN46" i="4"/>
  <c r="AO46" i="4"/>
  <c r="AP46" i="4"/>
  <c r="AQ46" i="4"/>
  <c r="AR46" i="4"/>
  <c r="AS46" i="4"/>
  <c r="AM47" i="4"/>
  <c r="AN47" i="4"/>
  <c r="AO47" i="4"/>
  <c r="AP47" i="4"/>
  <c r="AQ47" i="4"/>
  <c r="AR47" i="4"/>
  <c r="AS47" i="4"/>
  <c r="AM48" i="4"/>
  <c r="AN48" i="4"/>
  <c r="AO48" i="4"/>
  <c r="AP48" i="4"/>
  <c r="AQ48" i="4"/>
  <c r="AR48" i="4"/>
  <c r="AS48" i="4"/>
  <c r="AM49" i="4"/>
  <c r="AN49" i="4"/>
  <c r="AO49" i="4"/>
  <c r="AP49" i="4"/>
  <c r="AQ49" i="4"/>
  <c r="AR49" i="4"/>
  <c r="AS49" i="4"/>
  <c r="AM50" i="4"/>
  <c r="AN50" i="4"/>
  <c r="AO50" i="4"/>
  <c r="AP50" i="4"/>
  <c r="AQ50" i="4"/>
  <c r="AR50" i="4"/>
  <c r="AS50" i="4"/>
  <c r="AM51" i="4"/>
  <c r="AN51" i="4"/>
  <c r="AO51" i="4"/>
  <c r="AP51" i="4"/>
  <c r="AQ51" i="4"/>
  <c r="AR51" i="4"/>
  <c r="AS51" i="4"/>
  <c r="AM52" i="4"/>
  <c r="AN52" i="4"/>
  <c r="AO52" i="4"/>
  <c r="AP52" i="4"/>
  <c r="AQ52" i="4"/>
  <c r="AR52" i="4"/>
  <c r="AS52" i="4"/>
  <c r="AM53" i="4"/>
  <c r="AN53" i="4"/>
  <c r="AO53" i="4"/>
  <c r="AP53" i="4"/>
  <c r="AQ53" i="4"/>
  <c r="AR53" i="4"/>
  <c r="AS53" i="4"/>
  <c r="AM54" i="4"/>
  <c r="AN54" i="4"/>
  <c r="AO54" i="4"/>
  <c r="AP54" i="4"/>
  <c r="AQ54" i="4"/>
  <c r="AR54" i="4"/>
  <c r="AS54" i="4"/>
  <c r="AM55" i="4"/>
  <c r="AN55" i="4"/>
  <c r="AO55" i="4"/>
  <c r="AP55" i="4"/>
  <c r="AQ55" i="4"/>
  <c r="AR55" i="4"/>
  <c r="AS55" i="4"/>
  <c r="AM56" i="4"/>
  <c r="AN56" i="4"/>
  <c r="AO56" i="4"/>
  <c r="AP56" i="4"/>
  <c r="AQ56" i="4"/>
  <c r="AR56" i="4"/>
  <c r="AS56" i="4"/>
  <c r="AM57" i="4"/>
  <c r="AN57" i="4"/>
  <c r="AO57" i="4"/>
  <c r="AP57" i="4"/>
  <c r="AQ57" i="4"/>
  <c r="AR57" i="4"/>
  <c r="AS57" i="4"/>
  <c r="AM58" i="4"/>
  <c r="AN58" i="4"/>
  <c r="AO58" i="4"/>
  <c r="AP58" i="4"/>
  <c r="AQ58" i="4"/>
  <c r="AR58" i="4"/>
  <c r="AS58" i="4"/>
  <c r="AM59" i="4"/>
  <c r="AN59" i="4"/>
  <c r="AO59" i="4"/>
  <c r="AP59" i="4"/>
  <c r="AQ59" i="4"/>
  <c r="AR59" i="4"/>
  <c r="AS59" i="4"/>
  <c r="AM60" i="4"/>
  <c r="AN60" i="4"/>
  <c r="AO60" i="4"/>
  <c r="AP60" i="4"/>
  <c r="AQ60" i="4"/>
  <c r="AR60" i="4"/>
  <c r="AS60" i="4"/>
  <c r="AM61" i="4"/>
  <c r="AN61" i="4"/>
  <c r="AO61" i="4"/>
  <c r="AP61" i="4"/>
  <c r="AQ61" i="4"/>
  <c r="AR61" i="4"/>
  <c r="AS61" i="4"/>
  <c r="AM62" i="4"/>
  <c r="AN62" i="4"/>
  <c r="AO62" i="4"/>
  <c r="AP62" i="4"/>
  <c r="AQ62" i="4"/>
  <c r="AR62" i="4"/>
  <c r="AS62" i="4"/>
  <c r="AM63" i="4"/>
  <c r="AN63" i="4"/>
  <c r="AO63" i="4"/>
  <c r="AP63" i="4"/>
  <c r="AQ63" i="4"/>
  <c r="AR63" i="4"/>
  <c r="AS63" i="4"/>
  <c r="AM64" i="4"/>
  <c r="AN64" i="4"/>
  <c r="AO64" i="4"/>
  <c r="AP64" i="4"/>
  <c r="AQ64" i="4"/>
  <c r="AR64" i="4"/>
  <c r="AS64" i="4"/>
  <c r="AM65" i="4"/>
  <c r="AN65" i="4"/>
  <c r="AO65" i="4"/>
  <c r="AP65" i="4"/>
  <c r="AQ65" i="4"/>
  <c r="AR65" i="4"/>
  <c r="AS65" i="4"/>
  <c r="AM66" i="4"/>
  <c r="AN66" i="4"/>
  <c r="AO66" i="4"/>
  <c r="AP66" i="4"/>
  <c r="AQ66" i="4"/>
  <c r="AR66" i="4"/>
  <c r="AS66" i="4"/>
  <c r="AM67" i="4"/>
  <c r="AN67" i="4"/>
  <c r="AO67" i="4"/>
  <c r="AP67" i="4"/>
  <c r="AQ67" i="4"/>
  <c r="AR67" i="4"/>
  <c r="AS67" i="4"/>
  <c r="AM68" i="4"/>
  <c r="AN68" i="4"/>
  <c r="AO68" i="4"/>
  <c r="AP68" i="4"/>
  <c r="AQ68" i="4"/>
  <c r="AR68" i="4"/>
  <c r="AS68" i="4"/>
  <c r="AM69" i="4"/>
  <c r="AN69" i="4"/>
  <c r="AO69" i="4"/>
  <c r="AP69" i="4"/>
  <c r="AQ69" i="4"/>
  <c r="AR69" i="4"/>
  <c r="AS69" i="4"/>
  <c r="AM70" i="4"/>
  <c r="AN70" i="4"/>
  <c r="AO70" i="4"/>
  <c r="AP70" i="4"/>
  <c r="AQ70" i="4"/>
  <c r="AR70" i="4"/>
  <c r="AS70" i="4"/>
  <c r="AM71" i="4"/>
  <c r="AN71" i="4"/>
  <c r="AO71" i="4"/>
  <c r="AP71" i="4"/>
  <c r="AQ71" i="4"/>
  <c r="AR71" i="4"/>
  <c r="AS71" i="4"/>
  <c r="AM72" i="4"/>
  <c r="AN72" i="4"/>
  <c r="AO72" i="4"/>
  <c r="AP72" i="4"/>
  <c r="AQ72" i="4"/>
  <c r="AR72" i="4"/>
  <c r="AS72" i="4"/>
  <c r="AM73" i="4"/>
  <c r="AN73" i="4"/>
  <c r="AO73" i="4"/>
  <c r="AP73" i="4"/>
  <c r="AQ73" i="4"/>
  <c r="AR73" i="4"/>
  <c r="AS73" i="4"/>
  <c r="AM74" i="4"/>
  <c r="AN74" i="4"/>
  <c r="AO74" i="4"/>
  <c r="AP74" i="4"/>
  <c r="AQ74" i="4"/>
  <c r="AR74" i="4"/>
  <c r="AS74" i="4"/>
  <c r="AM75" i="4"/>
  <c r="AN75" i="4"/>
  <c r="AO75" i="4"/>
  <c r="AP75" i="4"/>
  <c r="AQ75" i="4"/>
  <c r="AR75" i="4"/>
  <c r="AS75" i="4"/>
  <c r="AM76" i="4"/>
  <c r="AN76" i="4"/>
  <c r="AO76" i="4"/>
  <c r="AP76" i="4"/>
  <c r="AQ76" i="4"/>
  <c r="AR76" i="4"/>
  <c r="AS76" i="4"/>
  <c r="AM77" i="4"/>
  <c r="AN77" i="4"/>
  <c r="AO77" i="4"/>
  <c r="AP77" i="4"/>
  <c r="AQ77" i="4"/>
  <c r="AR77" i="4"/>
  <c r="AS77" i="4"/>
  <c r="AM78" i="4"/>
  <c r="AN78" i="4"/>
  <c r="AO78" i="4"/>
  <c r="AP78" i="4"/>
  <c r="AQ78" i="4"/>
  <c r="AR78" i="4"/>
  <c r="AS78" i="4"/>
  <c r="AM79" i="4"/>
  <c r="AN79" i="4"/>
  <c r="AO79" i="4"/>
  <c r="AP79" i="4"/>
  <c r="AQ79" i="4"/>
  <c r="AR79" i="4"/>
  <c r="AS79" i="4"/>
  <c r="AM80" i="4"/>
  <c r="AN80" i="4"/>
  <c r="AO80" i="4"/>
  <c r="AP80" i="4"/>
  <c r="AQ80" i="4"/>
  <c r="AR80" i="4"/>
  <c r="AS80" i="4"/>
  <c r="AM81" i="4"/>
  <c r="AN81" i="4"/>
  <c r="AO81" i="4"/>
  <c r="AP81" i="4"/>
  <c r="AQ81" i="4"/>
  <c r="AR81" i="4"/>
  <c r="AS81" i="4"/>
  <c r="AM82" i="4"/>
  <c r="AN82" i="4"/>
  <c r="AO82" i="4"/>
  <c r="AP82" i="4"/>
  <c r="AQ82" i="4"/>
  <c r="AR82" i="4"/>
  <c r="AS82" i="4"/>
  <c r="AM83" i="4"/>
  <c r="AN83" i="4"/>
  <c r="AO83" i="4"/>
  <c r="AP83" i="4"/>
  <c r="AQ83" i="4"/>
  <c r="AR83" i="4"/>
  <c r="AS83" i="4"/>
  <c r="AM84" i="4"/>
  <c r="AN84" i="4"/>
  <c r="AO84" i="4"/>
  <c r="AP84" i="4"/>
  <c r="AQ84" i="4"/>
  <c r="AR84" i="4"/>
  <c r="AS84" i="4"/>
  <c r="AM85" i="4"/>
  <c r="AN85" i="4"/>
  <c r="AO85" i="4"/>
  <c r="AP85" i="4"/>
  <c r="AQ85" i="4"/>
  <c r="AR85" i="4"/>
  <c r="AS85" i="4"/>
  <c r="AM86" i="4"/>
  <c r="AN86" i="4"/>
  <c r="AO86" i="4"/>
  <c r="AP86" i="4"/>
  <c r="AQ86" i="4"/>
  <c r="AR86" i="4"/>
  <c r="AS86" i="4"/>
  <c r="AM87" i="4"/>
  <c r="AN87" i="4"/>
  <c r="AO87" i="4"/>
  <c r="AP87" i="4"/>
  <c r="AQ87" i="4"/>
  <c r="AR87" i="4"/>
  <c r="AS87" i="4"/>
  <c r="AM88" i="4"/>
  <c r="AN88" i="4"/>
  <c r="AO88" i="4"/>
  <c r="AP88" i="4"/>
  <c r="AQ88" i="4"/>
  <c r="AR88" i="4"/>
  <c r="AS88" i="4"/>
  <c r="AM89" i="4"/>
  <c r="AN89" i="4"/>
  <c r="AO89" i="4"/>
  <c r="AP89" i="4"/>
  <c r="AQ89" i="4"/>
  <c r="AR89" i="4"/>
  <c r="AS89" i="4"/>
  <c r="AM90" i="4"/>
  <c r="AN90" i="4"/>
  <c r="AO90" i="4"/>
  <c r="AP90" i="4"/>
  <c r="AQ90" i="4"/>
  <c r="AR90" i="4"/>
  <c r="AS90" i="4"/>
  <c r="AM91" i="4"/>
  <c r="AN91" i="4"/>
  <c r="AO91" i="4"/>
  <c r="AP91" i="4"/>
  <c r="AQ91" i="4"/>
  <c r="AR91" i="4"/>
  <c r="AS91" i="4"/>
  <c r="AM92" i="4"/>
  <c r="AN92" i="4"/>
  <c r="AO92" i="4"/>
  <c r="AP92" i="4"/>
  <c r="AQ92" i="4"/>
  <c r="AR92" i="4"/>
  <c r="AS92" i="4"/>
  <c r="AM93" i="4"/>
  <c r="AN93" i="4"/>
  <c r="AO93" i="4"/>
  <c r="AP93" i="4"/>
  <c r="AQ93" i="4"/>
  <c r="AR93" i="4"/>
  <c r="AS93" i="4"/>
  <c r="AM94" i="4"/>
  <c r="AN94" i="4"/>
  <c r="AO94" i="4"/>
  <c r="AP94" i="4"/>
  <c r="AQ94" i="4"/>
  <c r="AR94" i="4"/>
  <c r="AS94" i="4"/>
  <c r="AM95" i="4"/>
  <c r="AN95" i="4"/>
  <c r="AO95" i="4"/>
  <c r="AP95" i="4"/>
  <c r="AQ95" i="4"/>
  <c r="AR95" i="4"/>
  <c r="AS95" i="4"/>
  <c r="AM96" i="4"/>
  <c r="AN96" i="4"/>
  <c r="AO96" i="4"/>
  <c r="AP96" i="4"/>
  <c r="AQ96" i="4"/>
  <c r="AR96" i="4"/>
  <c r="AS96" i="4"/>
  <c r="AM97" i="4"/>
  <c r="AN97" i="4"/>
  <c r="AO97" i="4"/>
  <c r="AP97" i="4"/>
  <c r="AQ97" i="4"/>
  <c r="AR97" i="4"/>
  <c r="AS97" i="4"/>
  <c r="AM98" i="4"/>
  <c r="AN98" i="4"/>
  <c r="AO98" i="4"/>
  <c r="AP98" i="4"/>
  <c r="AQ98" i="4"/>
  <c r="AR98" i="4"/>
  <c r="AS98" i="4"/>
  <c r="AM99" i="4"/>
  <c r="AN99" i="4"/>
  <c r="AO99" i="4"/>
  <c r="AP99" i="4"/>
  <c r="AQ99" i="4"/>
  <c r="AR99" i="4"/>
  <c r="AS99" i="4"/>
  <c r="AM100" i="4"/>
  <c r="AN100" i="4"/>
  <c r="AO100" i="4"/>
  <c r="AP100" i="4"/>
  <c r="AQ100" i="4"/>
  <c r="AR100" i="4"/>
  <c r="AS100" i="4"/>
  <c r="AM101" i="4"/>
  <c r="AN101" i="4"/>
  <c r="AO101" i="4"/>
  <c r="AP101" i="4"/>
  <c r="AQ101" i="4"/>
  <c r="AR101" i="4"/>
  <c r="AS101" i="4"/>
  <c r="AM102" i="4"/>
  <c r="AN102" i="4"/>
  <c r="AO102" i="4"/>
  <c r="AP102" i="4"/>
  <c r="AQ102" i="4"/>
  <c r="AR102" i="4"/>
  <c r="AS102" i="4"/>
  <c r="AM103" i="4"/>
  <c r="AN103" i="4"/>
  <c r="AO103" i="4"/>
  <c r="AP103" i="4"/>
  <c r="AQ103" i="4"/>
  <c r="AR103" i="4"/>
  <c r="AS103" i="4"/>
  <c r="AM104" i="4"/>
  <c r="AN104" i="4"/>
  <c r="AO104" i="4"/>
  <c r="AP104" i="4"/>
  <c r="AQ104" i="4"/>
  <c r="AR104" i="4"/>
  <c r="AS104" i="4"/>
  <c r="AM105" i="4"/>
  <c r="AN105" i="4"/>
  <c r="AO105" i="4"/>
  <c r="AP105" i="4"/>
  <c r="AQ105" i="4"/>
  <c r="AR105" i="4"/>
  <c r="AS105" i="4"/>
  <c r="AM106" i="4"/>
  <c r="AN106" i="4"/>
  <c r="AO106" i="4"/>
  <c r="AP106" i="4"/>
  <c r="AQ106" i="4"/>
  <c r="AR106" i="4"/>
  <c r="AS106" i="4"/>
  <c r="AM107" i="4"/>
  <c r="AN107" i="4"/>
  <c r="AO107" i="4"/>
  <c r="AP107" i="4"/>
  <c r="AQ107" i="4"/>
  <c r="AR107" i="4"/>
  <c r="AS107" i="4"/>
  <c r="AM108" i="4"/>
  <c r="AN108" i="4"/>
  <c r="AO108" i="4"/>
  <c r="AP108" i="4"/>
  <c r="AQ108" i="4"/>
  <c r="AR108" i="4"/>
  <c r="AS108" i="4"/>
  <c r="AM109" i="4"/>
  <c r="AN109" i="4"/>
  <c r="AO109" i="4"/>
  <c r="AP109" i="4"/>
  <c r="AQ109" i="4"/>
  <c r="AR109" i="4"/>
  <c r="AS109" i="4"/>
  <c r="AM110" i="4"/>
  <c r="AN110" i="4"/>
  <c r="AO110" i="4"/>
  <c r="AP110" i="4"/>
  <c r="AQ110" i="4"/>
  <c r="AR110" i="4"/>
  <c r="AS110" i="4"/>
  <c r="AM111" i="4"/>
  <c r="AN111" i="4"/>
  <c r="AO111" i="4"/>
  <c r="AP111" i="4"/>
  <c r="AQ111" i="4"/>
  <c r="AR111" i="4"/>
  <c r="AS111" i="4"/>
  <c r="AM112" i="4"/>
  <c r="AN112" i="4"/>
  <c r="AO112" i="4"/>
  <c r="AP112" i="4"/>
  <c r="AQ112" i="4"/>
  <c r="AR112" i="4"/>
  <c r="AS112" i="4"/>
  <c r="AM113" i="4"/>
  <c r="AN113" i="4"/>
  <c r="AO113" i="4"/>
  <c r="AP113" i="4"/>
  <c r="AQ113" i="4"/>
  <c r="AR113" i="4"/>
  <c r="AS113" i="4"/>
  <c r="AM114" i="4"/>
  <c r="AN114" i="4"/>
  <c r="AO114" i="4"/>
  <c r="AP114" i="4"/>
  <c r="AQ114" i="4"/>
  <c r="AR114" i="4"/>
  <c r="AS114" i="4"/>
  <c r="AM115" i="4"/>
  <c r="AN115" i="4"/>
  <c r="AO115" i="4"/>
  <c r="AP115" i="4"/>
  <c r="AQ115" i="4"/>
  <c r="AR115" i="4"/>
  <c r="AS115" i="4"/>
  <c r="AM116" i="4"/>
  <c r="AN116" i="4"/>
  <c r="AO116" i="4"/>
  <c r="AP116" i="4"/>
  <c r="AQ116" i="4"/>
  <c r="AR116" i="4"/>
  <c r="AS116" i="4"/>
  <c r="AM117" i="4"/>
  <c r="AN117" i="4"/>
  <c r="AO117" i="4"/>
  <c r="AP117" i="4"/>
  <c r="AQ117" i="4"/>
  <c r="AR117" i="4"/>
  <c r="AS117" i="4"/>
  <c r="AM118" i="4"/>
  <c r="AN118" i="4"/>
  <c r="AO118" i="4"/>
  <c r="AP118" i="4"/>
  <c r="AQ118" i="4"/>
  <c r="AR118" i="4"/>
  <c r="AS118" i="4"/>
  <c r="AM119" i="4"/>
  <c r="AN119" i="4"/>
  <c r="AO119" i="4"/>
  <c r="AP119" i="4"/>
  <c r="AQ119" i="4"/>
  <c r="AR119" i="4"/>
  <c r="AS119" i="4"/>
  <c r="AM120" i="4"/>
  <c r="AN120" i="4"/>
  <c r="AO120" i="4"/>
  <c r="AP120" i="4"/>
  <c r="AQ120" i="4"/>
  <c r="AR120" i="4"/>
  <c r="AS120" i="4"/>
  <c r="AM121" i="4"/>
  <c r="AN121" i="4"/>
  <c r="AO121" i="4"/>
  <c r="AP121" i="4"/>
  <c r="AQ121" i="4"/>
  <c r="AR121" i="4"/>
  <c r="AS121" i="4"/>
  <c r="AM122" i="4"/>
  <c r="AN122" i="4"/>
  <c r="AO122" i="4"/>
  <c r="AP122" i="4"/>
  <c r="AQ122" i="4"/>
  <c r="AR122" i="4"/>
  <c r="AS122" i="4"/>
  <c r="AM123" i="4"/>
  <c r="AN123" i="4"/>
  <c r="AO123" i="4"/>
  <c r="AP123" i="4"/>
  <c r="AQ123" i="4"/>
  <c r="AR123" i="4"/>
  <c r="AS123" i="4"/>
  <c r="AM124" i="4"/>
  <c r="AN124" i="4"/>
  <c r="AO124" i="4"/>
  <c r="AP124" i="4"/>
  <c r="AQ124" i="4"/>
  <c r="AR124" i="4"/>
  <c r="AS124" i="4"/>
  <c r="AM125" i="4"/>
  <c r="AN125" i="4"/>
  <c r="AO125" i="4"/>
  <c r="AP125" i="4"/>
  <c r="AQ125" i="4"/>
  <c r="AR125" i="4"/>
  <c r="AS125" i="4"/>
  <c r="AM126" i="4"/>
  <c r="AN126" i="4"/>
  <c r="AO126" i="4"/>
  <c r="AP126" i="4"/>
  <c r="AQ126" i="4"/>
  <c r="AR126" i="4"/>
  <c r="AS126" i="4"/>
  <c r="AM127" i="4"/>
  <c r="AN127" i="4"/>
  <c r="AO127" i="4"/>
  <c r="AP127" i="4"/>
  <c r="AQ127" i="4"/>
  <c r="AR127" i="4"/>
  <c r="AS127" i="4"/>
  <c r="AM128" i="4"/>
  <c r="AN128" i="4"/>
  <c r="AO128" i="4"/>
  <c r="AP128" i="4"/>
  <c r="AQ128" i="4"/>
  <c r="AR128" i="4"/>
  <c r="AS128" i="4"/>
  <c r="AM129" i="4"/>
  <c r="AN129" i="4"/>
  <c r="AO129" i="4"/>
  <c r="AP129" i="4"/>
  <c r="AQ129" i="4"/>
  <c r="AR129" i="4"/>
  <c r="AS129" i="4"/>
  <c r="AM130" i="4"/>
  <c r="AN130" i="4"/>
  <c r="AO130" i="4"/>
  <c r="AP130" i="4"/>
  <c r="AQ130" i="4"/>
  <c r="AR130" i="4"/>
  <c r="AS130" i="4"/>
  <c r="AM131" i="4"/>
  <c r="AN131" i="4"/>
  <c r="AO131" i="4"/>
  <c r="AP131" i="4"/>
  <c r="AQ131" i="4"/>
  <c r="AR131" i="4"/>
  <c r="AS131" i="4"/>
  <c r="AM132" i="4"/>
  <c r="AN132" i="4"/>
  <c r="AO132" i="4"/>
  <c r="AP132" i="4"/>
  <c r="AQ132" i="4"/>
  <c r="AR132" i="4"/>
  <c r="AS132" i="4"/>
  <c r="AM133" i="4"/>
  <c r="AN133" i="4"/>
  <c r="AO133" i="4"/>
  <c r="AP133" i="4"/>
  <c r="AQ133" i="4"/>
  <c r="AR133" i="4"/>
  <c r="AS133" i="4"/>
  <c r="AM134" i="4"/>
  <c r="AN134" i="4"/>
  <c r="AO134" i="4"/>
  <c r="AP134" i="4"/>
  <c r="AQ134" i="4"/>
  <c r="AR134" i="4"/>
  <c r="AS134" i="4"/>
  <c r="AM135" i="4"/>
  <c r="AN135" i="4"/>
  <c r="AO135" i="4"/>
  <c r="AP135" i="4"/>
  <c r="AQ135" i="4"/>
  <c r="AR135" i="4"/>
  <c r="AS135" i="4"/>
  <c r="AM136" i="4"/>
  <c r="AN136" i="4"/>
  <c r="AO136" i="4"/>
  <c r="AP136" i="4"/>
  <c r="AQ136" i="4"/>
  <c r="AR136" i="4"/>
  <c r="AS136" i="4"/>
  <c r="AM137" i="4"/>
  <c r="AN137" i="4"/>
  <c r="AO137" i="4"/>
  <c r="AP137" i="4"/>
  <c r="AQ137" i="4"/>
  <c r="AR137" i="4"/>
  <c r="AS137" i="4"/>
  <c r="AM138" i="4"/>
  <c r="AN138" i="4"/>
  <c r="AO138" i="4"/>
  <c r="AP138" i="4"/>
  <c r="AQ138" i="4"/>
  <c r="AR138" i="4"/>
  <c r="AS138" i="4"/>
  <c r="AM139" i="4"/>
  <c r="AN139" i="4"/>
  <c r="AO139" i="4"/>
  <c r="AP139" i="4"/>
  <c r="AQ139" i="4"/>
  <c r="AR139" i="4"/>
  <c r="AS139" i="4"/>
  <c r="AM140" i="4"/>
  <c r="AN140" i="4"/>
  <c r="AO140" i="4"/>
  <c r="AP140" i="4"/>
  <c r="AQ140" i="4"/>
  <c r="AR140" i="4"/>
  <c r="AS140" i="4"/>
  <c r="AM141" i="4"/>
  <c r="AN141" i="4"/>
  <c r="AO141" i="4"/>
  <c r="AP141" i="4"/>
  <c r="AQ141" i="4"/>
  <c r="AR141" i="4"/>
  <c r="AS141" i="4"/>
  <c r="AM142" i="4"/>
  <c r="AN142" i="4"/>
  <c r="AO142" i="4"/>
  <c r="AP142" i="4"/>
  <c r="AQ142" i="4"/>
  <c r="AR142" i="4"/>
  <c r="AS142" i="4"/>
  <c r="AM143" i="4"/>
  <c r="AN143" i="4"/>
  <c r="AO143" i="4"/>
  <c r="AP143" i="4"/>
  <c r="AQ143" i="4"/>
  <c r="AR143" i="4"/>
  <c r="AS143" i="4"/>
  <c r="AM144" i="4"/>
  <c r="AN144" i="4"/>
  <c r="AO144" i="4"/>
  <c r="AP144" i="4"/>
  <c r="AQ144" i="4"/>
  <c r="AR144" i="4"/>
  <c r="AS144" i="4"/>
  <c r="AM145" i="4"/>
  <c r="AN145" i="4"/>
  <c r="AO145" i="4"/>
  <c r="AP145" i="4"/>
  <c r="AQ145" i="4"/>
  <c r="AR145" i="4"/>
  <c r="AS145" i="4"/>
  <c r="AM146" i="4"/>
  <c r="AN146" i="4"/>
  <c r="AO146" i="4"/>
  <c r="AP146" i="4"/>
  <c r="AQ146" i="4"/>
  <c r="AR146" i="4"/>
  <c r="AS146" i="4"/>
  <c r="AM147" i="4"/>
  <c r="AN147" i="4"/>
  <c r="AO147" i="4"/>
  <c r="AP147" i="4"/>
  <c r="AQ147" i="4"/>
  <c r="AR147" i="4"/>
  <c r="AS147" i="4"/>
  <c r="AM148" i="4"/>
  <c r="AN148" i="4"/>
  <c r="AO148" i="4"/>
  <c r="AP148" i="4"/>
  <c r="AQ148" i="4"/>
  <c r="AR148" i="4"/>
  <c r="AS148" i="4"/>
  <c r="AM149" i="4"/>
  <c r="AN149" i="4"/>
  <c r="AO149" i="4"/>
  <c r="AP149" i="4"/>
  <c r="AQ149" i="4"/>
  <c r="AR149" i="4"/>
  <c r="AS149" i="4"/>
  <c r="AM150" i="4"/>
  <c r="AN150" i="4"/>
  <c r="AO150" i="4"/>
  <c r="AP150" i="4"/>
  <c r="AQ150" i="4"/>
  <c r="AR150" i="4"/>
  <c r="AS150" i="4"/>
  <c r="AM151" i="4"/>
  <c r="AN151" i="4"/>
  <c r="AO151" i="4"/>
  <c r="AP151" i="4"/>
  <c r="AQ151" i="4"/>
  <c r="AR151" i="4"/>
  <c r="AS151" i="4"/>
  <c r="AM152" i="4"/>
  <c r="AN152" i="4"/>
  <c r="AO152" i="4"/>
  <c r="AP152" i="4"/>
  <c r="AQ152" i="4"/>
  <c r="AR152" i="4"/>
  <c r="AS152" i="4"/>
  <c r="AM153" i="4"/>
  <c r="AN153" i="4"/>
  <c r="AO153" i="4"/>
  <c r="AP153" i="4"/>
  <c r="AQ153" i="4"/>
  <c r="AR153" i="4"/>
  <c r="AS153" i="4"/>
  <c r="AM154" i="4"/>
  <c r="AN154" i="4"/>
  <c r="AO154" i="4"/>
  <c r="AP154" i="4"/>
  <c r="AQ154" i="4"/>
  <c r="AR154" i="4"/>
  <c r="AS154" i="4"/>
  <c r="AM155" i="4"/>
  <c r="AN155" i="4"/>
  <c r="AO155" i="4"/>
  <c r="AP155" i="4"/>
  <c r="AQ155" i="4"/>
  <c r="AR155" i="4"/>
  <c r="AS155" i="4"/>
  <c r="AM156" i="4"/>
  <c r="AN156" i="4"/>
  <c r="AO156" i="4"/>
  <c r="AP156" i="4"/>
  <c r="AQ156" i="4"/>
  <c r="AR156" i="4"/>
  <c r="AS156" i="4"/>
  <c r="AM157" i="4"/>
  <c r="AN157" i="4"/>
  <c r="AO157" i="4"/>
  <c r="AP157" i="4"/>
  <c r="AQ157" i="4"/>
  <c r="AR157" i="4"/>
  <c r="AS157" i="4"/>
  <c r="AM158" i="4"/>
  <c r="AN158" i="4"/>
  <c r="AO158" i="4"/>
  <c r="AP158" i="4"/>
  <c r="AQ158" i="4"/>
  <c r="AR158" i="4"/>
  <c r="AS158" i="4"/>
  <c r="AM159" i="4"/>
  <c r="AN159" i="4"/>
  <c r="AO159" i="4"/>
  <c r="AP159" i="4"/>
  <c r="AQ159" i="4"/>
  <c r="AR159" i="4"/>
  <c r="AS159" i="4"/>
  <c r="AM160" i="4"/>
  <c r="AN160" i="4"/>
  <c r="AO160" i="4"/>
  <c r="AP160" i="4"/>
  <c r="AQ160" i="4"/>
  <c r="AR160" i="4"/>
  <c r="AS160" i="4"/>
  <c r="AM161" i="4"/>
  <c r="AN161" i="4"/>
  <c r="AO161" i="4"/>
  <c r="AP161" i="4"/>
  <c r="AQ161" i="4"/>
  <c r="AR161" i="4"/>
  <c r="AS161" i="4"/>
  <c r="AM162" i="4"/>
  <c r="AN162" i="4"/>
  <c r="AO162" i="4"/>
  <c r="AP162" i="4"/>
  <c r="AQ162" i="4"/>
  <c r="AR162" i="4"/>
  <c r="AS162" i="4"/>
  <c r="AM163" i="4"/>
  <c r="AN163" i="4"/>
  <c r="AO163" i="4"/>
  <c r="AP163" i="4"/>
  <c r="AQ163" i="4"/>
  <c r="AR163" i="4"/>
  <c r="AS163" i="4"/>
  <c r="AM164" i="4"/>
  <c r="AN164" i="4"/>
  <c r="AO164" i="4"/>
  <c r="AP164" i="4"/>
  <c r="AQ164" i="4"/>
  <c r="AR164" i="4"/>
  <c r="AS164" i="4"/>
  <c r="AM165" i="4"/>
  <c r="AN165" i="4"/>
  <c r="AO165" i="4"/>
  <c r="AP165" i="4"/>
  <c r="AQ165" i="4"/>
  <c r="AR165" i="4"/>
  <c r="AS165" i="4"/>
  <c r="AM166" i="4"/>
  <c r="AN166" i="4"/>
  <c r="AO166" i="4"/>
  <c r="AP166" i="4"/>
  <c r="AQ166" i="4"/>
  <c r="AR166" i="4"/>
  <c r="AS166" i="4"/>
  <c r="AM167" i="4"/>
  <c r="AN167" i="4"/>
  <c r="AO167" i="4"/>
  <c r="AP167" i="4"/>
  <c r="AQ167" i="4"/>
  <c r="AR167" i="4"/>
  <c r="AS167" i="4"/>
  <c r="AM168" i="4"/>
  <c r="AN168" i="4"/>
  <c r="AO168" i="4"/>
  <c r="AP168" i="4"/>
  <c r="AQ168" i="4"/>
  <c r="AR168" i="4"/>
  <c r="AS168" i="4"/>
  <c r="AM169" i="4"/>
  <c r="AN169" i="4"/>
  <c r="AO169" i="4"/>
  <c r="AP169" i="4"/>
  <c r="AQ169" i="4"/>
  <c r="AR169" i="4"/>
  <c r="AS169" i="4"/>
  <c r="AM170" i="4"/>
  <c r="AN170" i="4"/>
  <c r="AO170" i="4"/>
  <c r="AP170" i="4"/>
  <c r="AQ170" i="4"/>
  <c r="AR170" i="4"/>
  <c r="AS170" i="4"/>
  <c r="AM171" i="4"/>
  <c r="AN171" i="4"/>
  <c r="AO171" i="4"/>
  <c r="AP171" i="4"/>
  <c r="AQ171" i="4"/>
  <c r="AR171" i="4"/>
  <c r="AS171" i="4"/>
  <c r="AM172" i="4"/>
  <c r="AN172" i="4"/>
  <c r="AO172" i="4"/>
  <c r="AP172" i="4"/>
  <c r="AQ172" i="4"/>
  <c r="AR172" i="4"/>
  <c r="AS172" i="4"/>
  <c r="AM173" i="4"/>
  <c r="AN173" i="4"/>
  <c r="AO173" i="4"/>
  <c r="AP173" i="4"/>
  <c r="AQ173" i="4"/>
  <c r="AR173" i="4"/>
  <c r="AS173" i="4"/>
  <c r="AM174" i="4"/>
  <c r="AN174" i="4"/>
  <c r="AO174" i="4"/>
  <c r="AP174" i="4"/>
  <c r="AQ174" i="4"/>
  <c r="AR174" i="4"/>
  <c r="AS174" i="4"/>
  <c r="AM175" i="4"/>
  <c r="AN175" i="4"/>
  <c r="AO175" i="4"/>
  <c r="AP175" i="4"/>
  <c r="AQ175" i="4"/>
  <c r="AR175" i="4"/>
  <c r="AS175" i="4"/>
  <c r="AM176" i="4"/>
  <c r="AN176" i="4"/>
  <c r="AO176" i="4"/>
  <c r="AP176" i="4"/>
  <c r="AQ176" i="4"/>
  <c r="AR176" i="4"/>
  <c r="AS176" i="4"/>
  <c r="AM177" i="4"/>
  <c r="AN177" i="4"/>
  <c r="AO177" i="4"/>
  <c r="AP177" i="4"/>
  <c r="AQ177" i="4"/>
  <c r="AR177" i="4"/>
  <c r="AS177" i="4"/>
  <c r="AM178" i="4"/>
  <c r="AN178" i="4"/>
  <c r="AO178" i="4"/>
  <c r="AP178" i="4"/>
  <c r="AQ178" i="4"/>
  <c r="AR178" i="4"/>
  <c r="AS178" i="4"/>
  <c r="AM179" i="4"/>
  <c r="AN179" i="4"/>
  <c r="AO179" i="4"/>
  <c r="AP179" i="4"/>
  <c r="AQ179" i="4"/>
  <c r="AR179" i="4"/>
  <c r="AS179" i="4"/>
  <c r="AM180" i="4"/>
  <c r="AN180" i="4"/>
  <c r="AO180" i="4"/>
  <c r="AP180" i="4"/>
  <c r="AQ180" i="4"/>
  <c r="AR180" i="4"/>
  <c r="AS180" i="4"/>
  <c r="AM181" i="4"/>
  <c r="AN181" i="4"/>
  <c r="AO181" i="4"/>
  <c r="AP181" i="4"/>
  <c r="AQ181" i="4"/>
  <c r="AR181" i="4"/>
  <c r="AS181" i="4"/>
  <c r="AM182" i="4"/>
  <c r="AN182" i="4"/>
  <c r="AO182" i="4"/>
  <c r="AP182" i="4"/>
  <c r="AQ182" i="4"/>
  <c r="AR182" i="4"/>
  <c r="AS182" i="4"/>
  <c r="AM183" i="4"/>
  <c r="AN183" i="4"/>
  <c r="AO183" i="4"/>
  <c r="AP183" i="4"/>
  <c r="AQ183" i="4"/>
  <c r="AR183" i="4"/>
  <c r="AS183" i="4"/>
  <c r="AM184" i="4"/>
  <c r="AN184" i="4"/>
  <c r="AO184" i="4"/>
  <c r="AP184" i="4"/>
  <c r="AQ184" i="4"/>
  <c r="AR184" i="4"/>
  <c r="AS184" i="4"/>
  <c r="AM185" i="4"/>
  <c r="AN185" i="4"/>
  <c r="AO185" i="4"/>
  <c r="AP185" i="4"/>
  <c r="AQ185" i="4"/>
  <c r="AR185" i="4"/>
  <c r="AS185" i="4"/>
  <c r="AM186" i="4"/>
  <c r="AN186" i="4"/>
  <c r="AO186" i="4"/>
  <c r="AP186" i="4"/>
  <c r="AQ186" i="4"/>
  <c r="AR186" i="4"/>
  <c r="AS186" i="4"/>
  <c r="AM187" i="4"/>
  <c r="AN187" i="4"/>
  <c r="AO187" i="4"/>
  <c r="AP187" i="4"/>
  <c r="AQ187" i="4"/>
  <c r="AR187" i="4"/>
  <c r="AS187" i="4"/>
  <c r="AM188" i="4"/>
  <c r="AN188" i="4"/>
  <c r="AO188" i="4"/>
  <c r="AP188" i="4"/>
  <c r="AQ188" i="4"/>
  <c r="AR188" i="4"/>
  <c r="AS188" i="4"/>
  <c r="AM189" i="4"/>
  <c r="AN189" i="4"/>
  <c r="AO189" i="4"/>
  <c r="AP189" i="4"/>
  <c r="AQ189" i="4"/>
  <c r="AR189" i="4"/>
  <c r="AS189" i="4"/>
  <c r="AM190" i="4"/>
  <c r="AN190" i="4"/>
  <c r="AO190" i="4"/>
  <c r="AP190" i="4"/>
  <c r="AQ190" i="4"/>
  <c r="AR190" i="4"/>
  <c r="AS190" i="4"/>
  <c r="AM191" i="4"/>
  <c r="AN191" i="4"/>
  <c r="AO191" i="4"/>
  <c r="AP191" i="4"/>
  <c r="AQ191" i="4"/>
  <c r="AR191" i="4"/>
  <c r="AS191" i="4"/>
  <c r="AM192" i="4"/>
  <c r="AN192" i="4"/>
  <c r="AO192" i="4"/>
  <c r="AP192" i="4"/>
  <c r="AQ192" i="4"/>
  <c r="AR192" i="4"/>
  <c r="AS192" i="4"/>
  <c r="AM193" i="4"/>
  <c r="AN193" i="4"/>
  <c r="AO193" i="4"/>
  <c r="AP193" i="4"/>
  <c r="AQ193" i="4"/>
  <c r="AR193" i="4"/>
  <c r="AS193" i="4"/>
  <c r="AM194" i="4"/>
  <c r="AN194" i="4"/>
  <c r="AO194" i="4"/>
  <c r="AP194" i="4"/>
  <c r="AQ194" i="4"/>
  <c r="AR194" i="4"/>
  <c r="AS194" i="4"/>
  <c r="AM195" i="4"/>
  <c r="AN195" i="4"/>
  <c r="AO195" i="4"/>
  <c r="AP195" i="4"/>
  <c r="AQ195" i="4"/>
  <c r="AR195" i="4"/>
  <c r="AS195" i="4"/>
  <c r="AM196" i="4"/>
  <c r="AN196" i="4"/>
  <c r="AO196" i="4"/>
  <c r="AP196" i="4"/>
  <c r="AQ196" i="4"/>
  <c r="AR196" i="4"/>
  <c r="AS196" i="4"/>
  <c r="AM197" i="4"/>
  <c r="AN197" i="4"/>
  <c r="AO197" i="4"/>
  <c r="AP197" i="4"/>
  <c r="AQ197" i="4"/>
  <c r="AR197" i="4"/>
  <c r="AS197" i="4"/>
  <c r="AM198" i="4"/>
  <c r="AN198" i="4"/>
  <c r="AO198" i="4"/>
  <c r="AP198" i="4"/>
  <c r="AQ198" i="4"/>
  <c r="AR198" i="4"/>
  <c r="AS198" i="4"/>
  <c r="AM199" i="4"/>
  <c r="AN199" i="4"/>
  <c r="AO199" i="4"/>
  <c r="AP199" i="4"/>
  <c r="AQ199" i="4"/>
  <c r="AR199" i="4"/>
  <c r="AS199" i="4"/>
  <c r="AM200" i="4"/>
  <c r="AN200" i="4"/>
  <c r="AO200" i="4"/>
  <c r="AP200" i="4"/>
  <c r="AQ200" i="4"/>
  <c r="AR200" i="4"/>
  <c r="AS200" i="4"/>
  <c r="AM201" i="4"/>
  <c r="AN201" i="4"/>
  <c r="AO201" i="4"/>
  <c r="AP201" i="4"/>
  <c r="AQ201" i="4"/>
  <c r="AR201" i="4"/>
  <c r="AS201" i="4"/>
  <c r="AM202" i="4"/>
  <c r="AN202" i="4"/>
  <c r="AO202" i="4"/>
  <c r="AP202" i="4"/>
  <c r="AQ202" i="4"/>
  <c r="AR202" i="4"/>
  <c r="AS202" i="4"/>
  <c r="AM203" i="4"/>
  <c r="AN203" i="4"/>
  <c r="AO203" i="4"/>
  <c r="AP203" i="4"/>
  <c r="AQ203" i="4"/>
  <c r="AR203" i="4"/>
  <c r="AS203" i="4"/>
  <c r="AM204" i="4"/>
  <c r="AN204" i="4"/>
  <c r="AO204" i="4"/>
  <c r="AP204" i="4"/>
  <c r="AQ204" i="4"/>
  <c r="AR204" i="4"/>
  <c r="AS204" i="4"/>
  <c r="AM205" i="4"/>
  <c r="AN205" i="4"/>
  <c r="AO205" i="4"/>
  <c r="AP205" i="4"/>
  <c r="AQ205" i="4"/>
  <c r="AR205" i="4"/>
  <c r="AS205" i="4"/>
  <c r="AM206" i="4"/>
  <c r="AN206" i="4"/>
  <c r="AO206" i="4"/>
  <c r="AP206" i="4"/>
  <c r="AQ206" i="4"/>
  <c r="AR206" i="4"/>
  <c r="AS206" i="4"/>
  <c r="AM207" i="4"/>
  <c r="AN207" i="4"/>
  <c r="AO207" i="4"/>
  <c r="AP207" i="4"/>
  <c r="AQ207" i="4"/>
  <c r="AR207" i="4"/>
  <c r="AS207" i="4"/>
  <c r="AM208" i="4"/>
  <c r="AN208" i="4"/>
  <c r="AO208" i="4"/>
  <c r="AP208" i="4"/>
  <c r="AQ208" i="4"/>
  <c r="AR208" i="4"/>
  <c r="AS208" i="4"/>
  <c r="AM209" i="4"/>
  <c r="AN209" i="4"/>
  <c r="AO209" i="4"/>
  <c r="AP209" i="4"/>
  <c r="AQ209" i="4"/>
  <c r="AR209" i="4"/>
  <c r="AS209" i="4"/>
  <c r="AM210" i="4"/>
  <c r="AN210" i="4"/>
  <c r="AO210" i="4"/>
  <c r="AP210" i="4"/>
  <c r="AQ210" i="4"/>
  <c r="AR210" i="4"/>
  <c r="AS210" i="4"/>
  <c r="AM211" i="4"/>
  <c r="AN211" i="4"/>
  <c r="AO211" i="4"/>
  <c r="AP211" i="4"/>
  <c r="AQ211" i="4"/>
  <c r="AR211" i="4"/>
  <c r="AS211" i="4"/>
  <c r="AM212" i="4"/>
  <c r="AN212" i="4"/>
  <c r="AO212" i="4"/>
  <c r="AP212" i="4"/>
  <c r="AQ212" i="4"/>
  <c r="AR212" i="4"/>
  <c r="AS212" i="4"/>
  <c r="AM213" i="4"/>
  <c r="AN213" i="4"/>
  <c r="AO213" i="4"/>
  <c r="AP213" i="4"/>
  <c r="AQ213" i="4"/>
  <c r="AR213" i="4"/>
  <c r="AS213" i="4"/>
  <c r="AM214" i="4"/>
  <c r="AN214" i="4"/>
  <c r="AO214" i="4"/>
  <c r="AP214" i="4"/>
  <c r="AQ214" i="4"/>
  <c r="AR214" i="4"/>
  <c r="AS214" i="4"/>
  <c r="AM215" i="4"/>
  <c r="AN215" i="4"/>
  <c r="AO215" i="4"/>
  <c r="AP215" i="4"/>
  <c r="AQ215" i="4"/>
  <c r="AR215" i="4"/>
  <c r="AS215" i="4"/>
  <c r="AM216" i="4"/>
  <c r="AN216" i="4"/>
  <c r="AO216" i="4"/>
  <c r="AP216" i="4"/>
  <c r="AQ216" i="4"/>
  <c r="AR216" i="4"/>
  <c r="AS216" i="4"/>
  <c r="AM217" i="4"/>
  <c r="AN217" i="4"/>
  <c r="AO217" i="4"/>
  <c r="AP217" i="4"/>
  <c r="AQ217" i="4"/>
  <c r="AR217" i="4"/>
  <c r="AS217" i="4"/>
  <c r="AM218" i="4"/>
  <c r="AN218" i="4"/>
  <c r="AO218" i="4"/>
  <c r="AP218" i="4"/>
  <c r="AQ218" i="4"/>
  <c r="AR218" i="4"/>
  <c r="AS218" i="4"/>
  <c r="AM219" i="4"/>
  <c r="AN219" i="4"/>
  <c r="AO219" i="4"/>
  <c r="AP219" i="4"/>
  <c r="AQ219" i="4"/>
  <c r="AR219" i="4"/>
  <c r="AS219" i="4"/>
  <c r="AM220" i="4"/>
  <c r="AN220" i="4"/>
  <c r="AO220" i="4"/>
  <c r="AP220" i="4"/>
  <c r="AQ220" i="4"/>
  <c r="AR220" i="4"/>
  <c r="AS220" i="4"/>
  <c r="AM221" i="4"/>
  <c r="AN221" i="4"/>
  <c r="AO221" i="4"/>
  <c r="AP221" i="4"/>
  <c r="AQ221" i="4"/>
  <c r="AR221" i="4"/>
  <c r="AS221" i="4"/>
  <c r="AM222" i="4"/>
  <c r="AN222" i="4"/>
  <c r="AO222" i="4"/>
  <c r="AP222" i="4"/>
  <c r="AQ222" i="4"/>
  <c r="AR222" i="4"/>
  <c r="AS222" i="4"/>
  <c r="AM223" i="4"/>
  <c r="AN223" i="4"/>
  <c r="AO223" i="4"/>
  <c r="AP223" i="4"/>
  <c r="AQ223" i="4"/>
  <c r="AR223" i="4"/>
  <c r="AS223" i="4"/>
  <c r="AM224" i="4"/>
  <c r="AN224" i="4"/>
  <c r="AO224" i="4"/>
  <c r="AP224" i="4"/>
  <c r="AQ224" i="4"/>
  <c r="AR224" i="4"/>
  <c r="AS224" i="4"/>
  <c r="AM225" i="4"/>
  <c r="AN225" i="4"/>
  <c r="AO225" i="4"/>
  <c r="AP225" i="4"/>
  <c r="AQ225" i="4"/>
  <c r="AR225" i="4"/>
  <c r="AS225" i="4"/>
  <c r="AM226" i="4"/>
  <c r="AN226" i="4"/>
  <c r="AO226" i="4"/>
  <c r="AP226" i="4"/>
  <c r="AQ226" i="4"/>
  <c r="AR226" i="4"/>
  <c r="AS226" i="4"/>
  <c r="AM227" i="4"/>
  <c r="AN227" i="4"/>
  <c r="AO227" i="4"/>
  <c r="AP227" i="4"/>
  <c r="AQ227" i="4"/>
  <c r="AR227" i="4"/>
  <c r="AS227" i="4"/>
  <c r="AM228" i="4"/>
  <c r="AN228" i="4"/>
  <c r="AO228" i="4"/>
  <c r="AP228" i="4"/>
  <c r="AQ228" i="4"/>
  <c r="AR228" i="4"/>
  <c r="AS228" i="4"/>
  <c r="AM229" i="4"/>
  <c r="AN229" i="4"/>
  <c r="AO229" i="4"/>
  <c r="AP229" i="4"/>
  <c r="AQ229" i="4"/>
  <c r="AR229" i="4"/>
  <c r="AS229" i="4"/>
  <c r="AM230" i="4"/>
  <c r="AN230" i="4"/>
  <c r="AO230" i="4"/>
  <c r="AP230" i="4"/>
  <c r="AQ230" i="4"/>
  <c r="AR230" i="4"/>
  <c r="AS230" i="4"/>
  <c r="AM231" i="4"/>
  <c r="AN231" i="4"/>
  <c r="AO231" i="4"/>
  <c r="AP231" i="4"/>
  <c r="AQ231" i="4"/>
  <c r="AR231" i="4"/>
  <c r="AS231" i="4"/>
  <c r="AM232" i="4"/>
  <c r="AN232" i="4"/>
  <c r="AO232" i="4"/>
  <c r="AP232" i="4"/>
  <c r="AQ232" i="4"/>
  <c r="AR232" i="4"/>
  <c r="AS232" i="4"/>
  <c r="AM233" i="4"/>
  <c r="AN233" i="4"/>
  <c r="AO233" i="4"/>
  <c r="AP233" i="4"/>
  <c r="AQ233" i="4"/>
  <c r="AR233" i="4"/>
  <c r="AS233" i="4"/>
  <c r="AM234" i="4"/>
  <c r="AN234" i="4"/>
  <c r="AO234" i="4"/>
  <c r="AP234" i="4"/>
  <c r="AQ234" i="4"/>
  <c r="AR234" i="4"/>
  <c r="AS234" i="4"/>
  <c r="AM235" i="4"/>
  <c r="AN235" i="4"/>
  <c r="AO235" i="4"/>
  <c r="AP235" i="4"/>
  <c r="AQ235" i="4"/>
  <c r="AR235" i="4"/>
  <c r="AS235" i="4"/>
  <c r="AM236" i="4"/>
  <c r="AN236" i="4"/>
  <c r="AO236" i="4"/>
  <c r="AP236" i="4"/>
  <c r="AQ236" i="4"/>
  <c r="AR236" i="4"/>
  <c r="AS236" i="4"/>
  <c r="AM237" i="4"/>
  <c r="AN237" i="4"/>
  <c r="AO237" i="4"/>
  <c r="AP237" i="4"/>
  <c r="AQ237" i="4"/>
  <c r="AR237" i="4"/>
  <c r="AS237" i="4"/>
  <c r="AM238" i="4"/>
  <c r="AN238" i="4"/>
  <c r="AO238" i="4"/>
  <c r="AP238" i="4"/>
  <c r="AQ238" i="4"/>
  <c r="AR238" i="4"/>
  <c r="AS238" i="4"/>
  <c r="AM239" i="4"/>
  <c r="AN239" i="4"/>
  <c r="AO239" i="4"/>
  <c r="AP239" i="4"/>
  <c r="AQ239" i="4"/>
  <c r="AR239" i="4"/>
  <c r="AS239" i="4"/>
  <c r="AM240" i="4"/>
  <c r="AN240" i="4"/>
  <c r="AO240" i="4"/>
  <c r="AP240" i="4"/>
  <c r="AQ240" i="4"/>
  <c r="AR240" i="4"/>
  <c r="AS240" i="4"/>
  <c r="AM241" i="4"/>
  <c r="AN241" i="4"/>
  <c r="AO241" i="4"/>
  <c r="AP241" i="4"/>
  <c r="AQ241" i="4"/>
  <c r="AR241" i="4"/>
  <c r="AS241" i="4"/>
  <c r="AM242" i="4"/>
  <c r="AN242" i="4"/>
  <c r="AO242" i="4"/>
  <c r="AP242" i="4"/>
  <c r="AQ242" i="4"/>
  <c r="AR242" i="4"/>
  <c r="AS242" i="4"/>
  <c r="AM243" i="4"/>
  <c r="AN243" i="4"/>
  <c r="AO243" i="4"/>
  <c r="AP243" i="4"/>
  <c r="AQ243" i="4"/>
  <c r="AR243" i="4"/>
  <c r="AS243" i="4"/>
  <c r="AM244" i="4"/>
  <c r="AN244" i="4"/>
  <c r="AO244" i="4"/>
  <c r="AP244" i="4"/>
  <c r="AQ244" i="4"/>
  <c r="AR244" i="4"/>
  <c r="AS244" i="4"/>
  <c r="AM245" i="4"/>
  <c r="AN245" i="4"/>
  <c r="AO245" i="4"/>
  <c r="AP245" i="4"/>
  <c r="AQ245" i="4"/>
  <c r="AR245" i="4"/>
  <c r="AS245" i="4"/>
  <c r="AM246" i="4"/>
  <c r="AN246" i="4"/>
  <c r="AO246" i="4"/>
  <c r="AP246" i="4"/>
  <c r="AQ246" i="4"/>
  <c r="AR246" i="4"/>
  <c r="AS246" i="4"/>
  <c r="AM247" i="4"/>
  <c r="AN247" i="4"/>
  <c r="AO247" i="4"/>
  <c r="AP247" i="4"/>
  <c r="AQ247" i="4"/>
  <c r="AR247" i="4"/>
  <c r="AS247" i="4"/>
  <c r="AM248" i="4"/>
  <c r="AN248" i="4"/>
  <c r="AO248" i="4"/>
  <c r="AP248" i="4"/>
  <c r="AQ248" i="4"/>
  <c r="AR248" i="4"/>
  <c r="AS248" i="4"/>
  <c r="AM249" i="4"/>
  <c r="AN249" i="4"/>
  <c r="AO249" i="4"/>
  <c r="AP249" i="4"/>
  <c r="AQ249" i="4"/>
  <c r="AR249" i="4"/>
  <c r="AS249" i="4"/>
  <c r="AM250" i="4"/>
  <c r="AN250" i="4"/>
  <c r="AO250" i="4"/>
  <c r="AP250" i="4"/>
  <c r="AQ250" i="4"/>
  <c r="AR250" i="4"/>
  <c r="AS250" i="4"/>
  <c r="AM251" i="4"/>
  <c r="AN251" i="4"/>
  <c r="AO251" i="4"/>
  <c r="AP251" i="4"/>
  <c r="AQ251" i="4"/>
  <c r="AR251" i="4"/>
  <c r="AS251" i="4"/>
  <c r="AM252" i="4"/>
  <c r="AN252" i="4"/>
  <c r="AO252" i="4"/>
  <c r="AP252" i="4"/>
  <c r="AQ252" i="4"/>
  <c r="AR252" i="4"/>
  <c r="AS252" i="4"/>
  <c r="AM253" i="4"/>
  <c r="AN253" i="4"/>
  <c r="AO253" i="4"/>
  <c r="AP253" i="4"/>
  <c r="AQ253" i="4"/>
  <c r="AR253" i="4"/>
  <c r="AS253" i="4"/>
  <c r="AM254" i="4"/>
  <c r="AN254" i="4"/>
  <c r="AO254" i="4"/>
  <c r="AP254" i="4"/>
  <c r="AQ254" i="4"/>
  <c r="AR254" i="4"/>
  <c r="AS254" i="4"/>
  <c r="AM255" i="4"/>
  <c r="AN255" i="4"/>
  <c r="AO255" i="4"/>
  <c r="AP255" i="4"/>
  <c r="AQ255" i="4"/>
  <c r="AR255" i="4"/>
  <c r="AS255" i="4"/>
  <c r="AM256" i="4"/>
  <c r="AN256" i="4"/>
  <c r="AO256" i="4"/>
  <c r="AP256" i="4"/>
  <c r="AQ256" i="4"/>
  <c r="AR256" i="4"/>
  <c r="AS256" i="4"/>
  <c r="AM257" i="4"/>
  <c r="AN257" i="4"/>
  <c r="AO257" i="4"/>
  <c r="AP257" i="4"/>
  <c r="AQ257" i="4"/>
  <c r="AR257" i="4"/>
  <c r="AS257" i="4"/>
  <c r="AM258" i="4"/>
  <c r="AN258" i="4"/>
  <c r="AO258" i="4"/>
  <c r="AP258" i="4"/>
  <c r="AQ258" i="4"/>
  <c r="AR258" i="4"/>
  <c r="AS258" i="4"/>
  <c r="AM259" i="4"/>
  <c r="AN259" i="4"/>
  <c r="AO259" i="4"/>
  <c r="AP259" i="4"/>
  <c r="AQ259" i="4"/>
  <c r="AR259" i="4"/>
  <c r="AS259" i="4"/>
  <c r="AM260" i="4"/>
  <c r="AN260" i="4"/>
  <c r="AO260" i="4"/>
  <c r="AP260" i="4"/>
  <c r="AQ260" i="4"/>
  <c r="AR260" i="4"/>
  <c r="AS260" i="4"/>
  <c r="AM261" i="4"/>
  <c r="AN261" i="4"/>
  <c r="AO261" i="4"/>
  <c r="AP261" i="4"/>
  <c r="AQ261" i="4"/>
  <c r="AR261" i="4"/>
  <c r="AS261" i="4"/>
  <c r="AM262" i="4"/>
  <c r="AN262" i="4"/>
  <c r="AO262" i="4"/>
  <c r="AP262" i="4"/>
  <c r="AQ262" i="4"/>
  <c r="AR262" i="4"/>
  <c r="AS262" i="4"/>
  <c r="AM263" i="4"/>
  <c r="AN263" i="4"/>
  <c r="AO263" i="4"/>
  <c r="AP263" i="4"/>
  <c r="AQ263" i="4"/>
  <c r="AR263" i="4"/>
  <c r="AS263" i="4"/>
  <c r="AM264" i="4"/>
  <c r="AN264" i="4"/>
  <c r="AO264" i="4"/>
  <c r="AP264" i="4"/>
  <c r="AQ264" i="4"/>
  <c r="AR264" i="4"/>
  <c r="AS264" i="4"/>
  <c r="AM265" i="4"/>
  <c r="AN265" i="4"/>
  <c r="AO265" i="4"/>
  <c r="AP265" i="4"/>
  <c r="AQ265" i="4"/>
  <c r="AR265" i="4"/>
  <c r="AS265" i="4"/>
  <c r="AM266" i="4"/>
  <c r="AN266" i="4"/>
  <c r="AO266" i="4"/>
  <c r="AP266" i="4"/>
  <c r="AQ266" i="4"/>
  <c r="AR266" i="4"/>
  <c r="AS266" i="4"/>
  <c r="AM267" i="4"/>
  <c r="AN267" i="4"/>
  <c r="AO267" i="4"/>
  <c r="AP267" i="4"/>
  <c r="AQ267" i="4"/>
  <c r="AR267" i="4"/>
  <c r="AS267" i="4"/>
  <c r="AM268" i="4"/>
  <c r="AN268" i="4"/>
  <c r="AO268" i="4"/>
  <c r="AP268" i="4"/>
  <c r="AQ268" i="4"/>
  <c r="AR268" i="4"/>
  <c r="AS268" i="4"/>
  <c r="AM269" i="4"/>
  <c r="AN269" i="4"/>
  <c r="AO269" i="4"/>
  <c r="AP269" i="4"/>
  <c r="AQ269" i="4"/>
  <c r="AR269" i="4"/>
  <c r="AS269" i="4"/>
  <c r="AM270" i="4"/>
  <c r="AN270" i="4"/>
  <c r="AO270" i="4"/>
  <c r="AP270" i="4"/>
  <c r="AQ270" i="4"/>
  <c r="AR270" i="4"/>
  <c r="AS270" i="4"/>
  <c r="AM271" i="4"/>
  <c r="AN271" i="4"/>
  <c r="AO271" i="4"/>
  <c r="AP271" i="4"/>
  <c r="AQ271" i="4"/>
  <c r="AR271" i="4"/>
  <c r="AS271" i="4"/>
  <c r="AM272" i="4"/>
  <c r="AN272" i="4"/>
  <c r="AO272" i="4"/>
  <c r="AP272" i="4"/>
  <c r="AQ272" i="4"/>
  <c r="AR272" i="4"/>
  <c r="AS272" i="4"/>
  <c r="AM273" i="4"/>
  <c r="AN273" i="4"/>
  <c r="AO273" i="4"/>
  <c r="AP273" i="4"/>
  <c r="AQ273" i="4"/>
  <c r="AR273" i="4"/>
  <c r="AS273" i="4"/>
  <c r="AM274" i="4"/>
  <c r="AN274" i="4"/>
  <c r="AO274" i="4"/>
  <c r="AP274" i="4"/>
  <c r="AQ274" i="4"/>
  <c r="AR274" i="4"/>
  <c r="AS274" i="4"/>
  <c r="AM275" i="4"/>
  <c r="AN275" i="4"/>
  <c r="AO275" i="4"/>
  <c r="AP275" i="4"/>
  <c r="AQ275" i="4"/>
  <c r="AR275" i="4"/>
  <c r="AS275" i="4"/>
  <c r="AM276" i="4"/>
  <c r="AN276" i="4"/>
  <c r="AO276" i="4"/>
  <c r="AP276" i="4"/>
  <c r="AQ276" i="4"/>
  <c r="AR276" i="4"/>
  <c r="AS276" i="4"/>
  <c r="AM277" i="4"/>
  <c r="AN277" i="4"/>
  <c r="AO277" i="4"/>
  <c r="AP277" i="4"/>
  <c r="AQ277" i="4"/>
  <c r="AR277" i="4"/>
  <c r="AS277" i="4"/>
  <c r="AM278" i="4"/>
  <c r="AN278" i="4"/>
  <c r="AO278" i="4"/>
  <c r="AP278" i="4"/>
  <c r="AQ278" i="4"/>
  <c r="AR278" i="4"/>
  <c r="AS278" i="4"/>
  <c r="AM279" i="4"/>
  <c r="AN279" i="4"/>
  <c r="AO279" i="4"/>
  <c r="AP279" i="4"/>
  <c r="AQ279" i="4"/>
  <c r="AR279" i="4"/>
  <c r="AS279" i="4"/>
  <c r="AM280" i="4"/>
  <c r="AN280" i="4"/>
  <c r="AO280" i="4"/>
  <c r="AP280" i="4"/>
  <c r="AQ280" i="4"/>
  <c r="AR280" i="4"/>
  <c r="AS280" i="4"/>
  <c r="AM281" i="4"/>
  <c r="AN281" i="4"/>
  <c r="AO281" i="4"/>
  <c r="AP281" i="4"/>
  <c r="AQ281" i="4"/>
  <c r="AR281" i="4"/>
  <c r="AS281" i="4"/>
  <c r="AM282" i="4"/>
  <c r="AN282" i="4"/>
  <c r="AO282" i="4"/>
  <c r="AP282" i="4"/>
  <c r="AQ282" i="4"/>
  <c r="AR282" i="4"/>
  <c r="AS282" i="4"/>
  <c r="AM283" i="4"/>
  <c r="AN283" i="4"/>
  <c r="AO283" i="4"/>
  <c r="AP283" i="4"/>
  <c r="AQ283" i="4"/>
  <c r="AR283" i="4"/>
  <c r="AS283" i="4"/>
  <c r="AM284" i="4"/>
  <c r="AN284" i="4"/>
  <c r="AO284" i="4"/>
  <c r="AP284" i="4"/>
  <c r="AQ284" i="4"/>
  <c r="AR284" i="4"/>
  <c r="AS284" i="4"/>
  <c r="AM285" i="4"/>
  <c r="AN285" i="4"/>
  <c r="AO285" i="4"/>
  <c r="AP285" i="4"/>
  <c r="AQ285" i="4"/>
  <c r="AR285" i="4"/>
  <c r="AS285" i="4"/>
  <c r="AM286" i="4"/>
  <c r="AN286" i="4"/>
  <c r="AO286" i="4"/>
  <c r="AP286" i="4"/>
  <c r="AQ286" i="4"/>
  <c r="AR286" i="4"/>
  <c r="AS286" i="4"/>
  <c r="AM287" i="4"/>
  <c r="AN287" i="4"/>
  <c r="AO287" i="4"/>
  <c r="AP287" i="4"/>
  <c r="AQ287" i="4"/>
  <c r="AR287" i="4"/>
  <c r="AS287" i="4"/>
  <c r="AM288" i="4"/>
  <c r="AN288" i="4"/>
  <c r="AO288" i="4"/>
  <c r="AP288" i="4"/>
  <c r="AQ288" i="4"/>
  <c r="AR288" i="4"/>
  <c r="AS288" i="4"/>
  <c r="AM289" i="4"/>
  <c r="AN289" i="4"/>
  <c r="AO289" i="4"/>
  <c r="AP289" i="4"/>
  <c r="AQ289" i="4"/>
  <c r="AR289" i="4"/>
  <c r="AS289" i="4"/>
  <c r="AM290" i="4"/>
  <c r="AN290" i="4"/>
  <c r="AO290" i="4"/>
  <c r="AP290" i="4"/>
  <c r="AQ290" i="4"/>
  <c r="AR290" i="4"/>
  <c r="AS290" i="4"/>
  <c r="AM291" i="4"/>
  <c r="AN291" i="4"/>
  <c r="AO291" i="4"/>
  <c r="AP291" i="4"/>
  <c r="AQ291" i="4"/>
  <c r="AR291" i="4"/>
  <c r="AS291" i="4"/>
  <c r="AM292" i="4"/>
  <c r="AN292" i="4"/>
  <c r="AO292" i="4"/>
  <c r="AP292" i="4"/>
  <c r="AQ292" i="4"/>
  <c r="AR292" i="4"/>
  <c r="AS292" i="4"/>
  <c r="AM293" i="4"/>
  <c r="AN293" i="4"/>
  <c r="AO293" i="4"/>
  <c r="AP293" i="4"/>
  <c r="AQ293" i="4"/>
  <c r="AR293" i="4"/>
  <c r="AS293" i="4"/>
  <c r="AM294" i="4"/>
  <c r="AN294" i="4"/>
  <c r="AO294" i="4"/>
  <c r="AP294" i="4"/>
  <c r="AQ294" i="4"/>
  <c r="AR294" i="4"/>
  <c r="AS294" i="4"/>
  <c r="AM295" i="4"/>
  <c r="AN295" i="4"/>
  <c r="AO295" i="4"/>
  <c r="AP295" i="4"/>
  <c r="AQ295" i="4"/>
  <c r="AR295" i="4"/>
  <c r="AS295" i="4"/>
  <c r="AM296" i="4"/>
  <c r="AN296" i="4"/>
  <c r="AO296" i="4"/>
  <c r="AP296" i="4"/>
  <c r="AQ296" i="4"/>
  <c r="AR296" i="4"/>
  <c r="AS296" i="4"/>
  <c r="AM297" i="4"/>
  <c r="AN297" i="4"/>
  <c r="AO297" i="4"/>
  <c r="AP297" i="4"/>
  <c r="AQ297" i="4"/>
  <c r="AR297" i="4"/>
  <c r="AS297" i="4"/>
  <c r="AM298" i="4"/>
  <c r="AN298" i="4"/>
  <c r="AO298" i="4"/>
  <c r="AP298" i="4"/>
  <c r="AQ298" i="4"/>
  <c r="AR298" i="4"/>
  <c r="AS298" i="4"/>
  <c r="AM299" i="4"/>
  <c r="AN299" i="4"/>
  <c r="AO299" i="4"/>
  <c r="AP299" i="4"/>
  <c r="AQ299" i="4"/>
  <c r="AR299" i="4"/>
  <c r="AS299" i="4"/>
  <c r="AM300" i="4"/>
  <c r="AN300" i="4"/>
  <c r="AO300" i="4"/>
  <c r="AP300" i="4"/>
  <c r="AQ300" i="4"/>
  <c r="AR300" i="4"/>
  <c r="AS300" i="4"/>
  <c r="AM301" i="4"/>
  <c r="AN301" i="4"/>
  <c r="AO301" i="4"/>
  <c r="AP301" i="4"/>
  <c r="AQ301" i="4"/>
  <c r="AR301" i="4"/>
  <c r="AS301" i="4"/>
  <c r="AM302" i="4"/>
  <c r="AN302" i="4"/>
  <c r="AO302" i="4"/>
  <c r="AP302" i="4"/>
  <c r="AQ302" i="4"/>
  <c r="AR302" i="4"/>
  <c r="AS302" i="4"/>
  <c r="AM303" i="4"/>
  <c r="AN303" i="4"/>
  <c r="AO303" i="4"/>
  <c r="AP303" i="4"/>
  <c r="AQ303" i="4"/>
  <c r="AR303" i="4"/>
  <c r="AS303" i="4"/>
  <c r="AM304" i="4"/>
  <c r="AN304" i="4"/>
  <c r="AO304" i="4"/>
  <c r="AP304" i="4"/>
  <c r="AQ304" i="4"/>
  <c r="AR304" i="4"/>
  <c r="AS304" i="4"/>
  <c r="AM305" i="4"/>
  <c r="AN305" i="4"/>
  <c r="AO305" i="4"/>
  <c r="AP305" i="4"/>
  <c r="AQ305" i="4"/>
  <c r="AR305" i="4"/>
  <c r="AS305" i="4"/>
  <c r="AM306" i="4"/>
  <c r="AN306" i="4"/>
  <c r="AO306" i="4"/>
  <c r="AP306" i="4"/>
  <c r="AQ306" i="4"/>
  <c r="AR306" i="4"/>
  <c r="AS306" i="4"/>
  <c r="AM307" i="4"/>
  <c r="AN307" i="4"/>
  <c r="AO307" i="4"/>
  <c r="AP307" i="4"/>
  <c r="AQ307" i="4"/>
  <c r="AR307" i="4"/>
  <c r="AS307" i="4"/>
  <c r="AM308" i="4"/>
  <c r="AN308" i="4"/>
  <c r="AO308" i="4"/>
  <c r="AP308" i="4"/>
  <c r="AQ308" i="4"/>
  <c r="AR308" i="4"/>
  <c r="AS308" i="4"/>
  <c r="AM309" i="4"/>
  <c r="AN309" i="4"/>
  <c r="AO309" i="4"/>
  <c r="AP309" i="4"/>
  <c r="AQ309" i="4"/>
  <c r="AR309" i="4"/>
  <c r="AS309" i="4"/>
  <c r="AM310" i="4"/>
  <c r="AN310" i="4"/>
  <c r="AO310" i="4"/>
  <c r="AP310" i="4"/>
  <c r="AQ310" i="4"/>
  <c r="AR310" i="4"/>
  <c r="AS310" i="4"/>
  <c r="AM311" i="4"/>
  <c r="AN311" i="4"/>
  <c r="AO311" i="4"/>
  <c r="AP311" i="4"/>
  <c r="AQ311" i="4"/>
  <c r="AR311" i="4"/>
  <c r="AS311" i="4"/>
  <c r="AM312" i="4"/>
  <c r="AN312" i="4"/>
  <c r="AO312" i="4"/>
  <c r="AP312" i="4"/>
  <c r="AQ312" i="4"/>
  <c r="AR312" i="4"/>
  <c r="AS312" i="4"/>
  <c r="AM313" i="4"/>
  <c r="AN313" i="4"/>
  <c r="AO313" i="4"/>
  <c r="AP313" i="4"/>
  <c r="AQ313" i="4"/>
  <c r="AR313" i="4"/>
  <c r="AS313" i="4"/>
  <c r="AM314" i="4"/>
  <c r="AN314" i="4"/>
  <c r="AO314" i="4"/>
  <c r="AP314" i="4"/>
  <c r="AQ314" i="4"/>
  <c r="AR314" i="4"/>
  <c r="AS314" i="4"/>
  <c r="AM315" i="4"/>
  <c r="AN315" i="4"/>
  <c r="AO315" i="4"/>
  <c r="AP315" i="4"/>
  <c r="AQ315" i="4"/>
  <c r="AR315" i="4"/>
  <c r="AS315" i="4"/>
  <c r="AM316" i="4"/>
  <c r="AN316" i="4"/>
  <c r="AO316" i="4"/>
  <c r="AP316" i="4"/>
  <c r="AQ316" i="4"/>
  <c r="AR316" i="4"/>
  <c r="AS316" i="4"/>
  <c r="AM317" i="4"/>
  <c r="AN317" i="4"/>
  <c r="AO317" i="4"/>
  <c r="AP317" i="4"/>
  <c r="AQ317" i="4"/>
  <c r="AR317" i="4"/>
  <c r="AS317" i="4"/>
  <c r="AM318" i="4"/>
  <c r="AN318" i="4"/>
  <c r="AO318" i="4"/>
  <c r="AP318" i="4"/>
  <c r="AQ318" i="4"/>
  <c r="AR318" i="4"/>
  <c r="AS318" i="4"/>
  <c r="AM319" i="4"/>
  <c r="AN319" i="4"/>
  <c r="AO319" i="4"/>
  <c r="AP319" i="4"/>
  <c r="AQ319" i="4"/>
  <c r="AR319" i="4"/>
  <c r="AS319" i="4"/>
  <c r="AM320" i="4"/>
  <c r="AN320" i="4"/>
  <c r="AO320" i="4"/>
  <c r="AP320" i="4"/>
  <c r="AQ320" i="4"/>
  <c r="AR320" i="4"/>
  <c r="AS320" i="4"/>
  <c r="AM321" i="4"/>
  <c r="AN321" i="4"/>
  <c r="AO321" i="4"/>
  <c r="AP321" i="4"/>
  <c r="AQ321" i="4"/>
  <c r="AR321" i="4"/>
  <c r="AS321" i="4"/>
  <c r="AM322" i="4"/>
  <c r="AN322" i="4"/>
  <c r="AO322" i="4"/>
  <c r="AP322" i="4"/>
  <c r="AQ322" i="4"/>
  <c r="AR322" i="4"/>
  <c r="AS322" i="4"/>
  <c r="AM323" i="4"/>
  <c r="AN323" i="4"/>
  <c r="AO323" i="4"/>
  <c r="AP323" i="4"/>
  <c r="AQ323" i="4"/>
  <c r="AR323" i="4"/>
  <c r="AS323" i="4"/>
  <c r="AM324" i="4"/>
  <c r="AN324" i="4"/>
  <c r="AO324" i="4"/>
  <c r="AP324" i="4"/>
  <c r="AQ324" i="4"/>
  <c r="AR324" i="4"/>
  <c r="AS324" i="4"/>
  <c r="AM325" i="4"/>
  <c r="AN325" i="4"/>
  <c r="AO325" i="4"/>
  <c r="AP325" i="4"/>
  <c r="AQ325" i="4"/>
  <c r="AR325" i="4"/>
  <c r="AS325" i="4"/>
  <c r="AM326" i="4"/>
  <c r="AN326" i="4"/>
  <c r="AO326" i="4"/>
  <c r="AP326" i="4"/>
  <c r="AQ326" i="4"/>
  <c r="AR326" i="4"/>
  <c r="AS326" i="4"/>
  <c r="AM327" i="4"/>
  <c r="AN327" i="4"/>
  <c r="AO327" i="4"/>
  <c r="AP327" i="4"/>
  <c r="AQ327" i="4"/>
  <c r="AR327" i="4"/>
  <c r="AS327" i="4"/>
  <c r="AM328" i="4"/>
  <c r="AN328" i="4"/>
  <c r="AO328" i="4"/>
  <c r="AP328" i="4"/>
  <c r="AQ328" i="4"/>
  <c r="AR328" i="4"/>
  <c r="AS328" i="4"/>
  <c r="AM329" i="4"/>
  <c r="AN329" i="4"/>
  <c r="AO329" i="4"/>
  <c r="AP329" i="4"/>
  <c r="AQ329" i="4"/>
  <c r="AR329" i="4"/>
  <c r="AS329" i="4"/>
  <c r="AM330" i="4"/>
  <c r="AN330" i="4"/>
  <c r="AO330" i="4"/>
  <c r="AP330" i="4"/>
  <c r="AQ330" i="4"/>
  <c r="AR330" i="4"/>
  <c r="AS330" i="4"/>
  <c r="AM331" i="4"/>
  <c r="AN331" i="4"/>
  <c r="AO331" i="4"/>
  <c r="AP331" i="4"/>
  <c r="AQ331" i="4"/>
  <c r="AR331" i="4"/>
  <c r="AS331" i="4"/>
  <c r="AM332" i="4"/>
  <c r="AN332" i="4"/>
  <c r="AO332" i="4"/>
  <c r="AP332" i="4"/>
  <c r="AQ332" i="4"/>
  <c r="AR332" i="4"/>
  <c r="AS332" i="4"/>
  <c r="AM333" i="4"/>
  <c r="AN333" i="4"/>
  <c r="AO333" i="4"/>
  <c r="AP333" i="4"/>
  <c r="AQ333" i="4"/>
  <c r="AR333" i="4"/>
  <c r="AS333" i="4"/>
  <c r="AM334" i="4"/>
  <c r="AN334" i="4"/>
  <c r="AO334" i="4"/>
  <c r="AP334" i="4"/>
  <c r="AQ334" i="4"/>
  <c r="AR334" i="4"/>
  <c r="AS334" i="4"/>
  <c r="AM335" i="4"/>
  <c r="AN335" i="4"/>
  <c r="AO335" i="4"/>
  <c r="AP335" i="4"/>
  <c r="AQ335" i="4"/>
  <c r="AR335" i="4"/>
  <c r="AS335" i="4"/>
  <c r="AM336" i="4"/>
  <c r="AN336" i="4"/>
  <c r="AO336" i="4"/>
  <c r="AP336" i="4"/>
  <c r="AQ336" i="4"/>
  <c r="AR336" i="4"/>
  <c r="AS336" i="4"/>
  <c r="AM337" i="4"/>
  <c r="AN337" i="4"/>
  <c r="AO337" i="4"/>
  <c r="AP337" i="4"/>
  <c r="AQ337" i="4"/>
  <c r="AR337" i="4"/>
  <c r="AS337" i="4"/>
  <c r="AM338" i="4"/>
  <c r="AN338" i="4"/>
  <c r="AO338" i="4"/>
  <c r="AP338" i="4"/>
  <c r="AQ338" i="4"/>
  <c r="AR338" i="4"/>
  <c r="AS338" i="4"/>
  <c r="AM339" i="4"/>
  <c r="AN339" i="4"/>
  <c r="AO339" i="4"/>
  <c r="AP339" i="4"/>
  <c r="AQ339" i="4"/>
  <c r="AR339" i="4"/>
  <c r="AS339" i="4"/>
  <c r="AM340" i="4"/>
  <c r="AN340" i="4"/>
  <c r="AO340" i="4"/>
  <c r="AP340" i="4"/>
  <c r="AQ340" i="4"/>
  <c r="AR340" i="4"/>
  <c r="AS340" i="4"/>
  <c r="AM341" i="4"/>
  <c r="AN341" i="4"/>
  <c r="AO341" i="4"/>
  <c r="AP341" i="4"/>
  <c r="AQ341" i="4"/>
  <c r="AR341" i="4"/>
  <c r="AS341" i="4"/>
  <c r="AM342" i="4"/>
  <c r="AN342" i="4"/>
  <c r="AO342" i="4"/>
  <c r="AP342" i="4"/>
  <c r="AQ342" i="4"/>
  <c r="AR342" i="4"/>
  <c r="AS342" i="4"/>
  <c r="AM343" i="4"/>
  <c r="AN343" i="4"/>
  <c r="AO343" i="4"/>
  <c r="AP343" i="4"/>
  <c r="AQ343" i="4"/>
  <c r="AR343" i="4"/>
  <c r="AS343" i="4"/>
  <c r="AM344" i="4"/>
  <c r="AN344" i="4"/>
  <c r="AO344" i="4"/>
  <c r="AP344" i="4"/>
  <c r="AQ344" i="4"/>
  <c r="AR344" i="4"/>
  <c r="AS344" i="4"/>
  <c r="AM345" i="4"/>
  <c r="AN345" i="4"/>
  <c r="AO345" i="4"/>
  <c r="AP345" i="4"/>
  <c r="AQ345" i="4"/>
  <c r="AR345" i="4"/>
  <c r="AS345" i="4"/>
  <c r="AM346" i="4"/>
  <c r="AN346" i="4"/>
  <c r="AO346" i="4"/>
  <c r="AP346" i="4"/>
  <c r="AQ346" i="4"/>
  <c r="AR346" i="4"/>
  <c r="AS346" i="4"/>
  <c r="AM347" i="4"/>
  <c r="AN347" i="4"/>
  <c r="AO347" i="4"/>
  <c r="AP347" i="4"/>
  <c r="AQ347" i="4"/>
  <c r="AR347" i="4"/>
  <c r="AS347" i="4"/>
  <c r="AM348" i="4"/>
  <c r="AN348" i="4"/>
  <c r="AO348" i="4"/>
  <c r="AP348" i="4"/>
  <c r="AQ348" i="4"/>
  <c r="AR348" i="4"/>
  <c r="AS348" i="4"/>
  <c r="AM349" i="4"/>
  <c r="AN349" i="4"/>
  <c r="AO349" i="4"/>
  <c r="AP349" i="4"/>
  <c r="AQ349" i="4"/>
  <c r="AR349" i="4"/>
  <c r="AS349" i="4"/>
  <c r="AM350" i="4"/>
  <c r="AN350" i="4"/>
  <c r="AO350" i="4"/>
  <c r="AP350" i="4"/>
  <c r="AQ350" i="4"/>
  <c r="AR350" i="4"/>
  <c r="AS350" i="4"/>
  <c r="AM351" i="4"/>
  <c r="AN351" i="4"/>
  <c r="AO351" i="4"/>
  <c r="AP351" i="4"/>
  <c r="AQ351" i="4"/>
  <c r="AR351" i="4"/>
  <c r="AS351" i="4"/>
  <c r="AM352" i="4"/>
  <c r="AN352" i="4"/>
  <c r="AO352" i="4"/>
  <c r="AP352" i="4"/>
  <c r="AQ352" i="4"/>
  <c r="AR352" i="4"/>
  <c r="AS352" i="4"/>
  <c r="AM353" i="4"/>
  <c r="AN353" i="4"/>
  <c r="AO353" i="4"/>
  <c r="AP353" i="4"/>
  <c r="AQ353" i="4"/>
  <c r="AR353" i="4"/>
  <c r="AS353" i="4"/>
  <c r="AM354" i="4"/>
  <c r="AN354" i="4"/>
  <c r="AO354" i="4"/>
  <c r="AP354" i="4"/>
  <c r="AQ354" i="4"/>
  <c r="AR354" i="4"/>
  <c r="AS354" i="4"/>
  <c r="AM355" i="4"/>
  <c r="AN355" i="4"/>
  <c r="AO355" i="4"/>
  <c r="AP355" i="4"/>
  <c r="AQ355" i="4"/>
  <c r="AR355" i="4"/>
  <c r="AS355" i="4"/>
  <c r="AM356" i="4"/>
  <c r="AN356" i="4"/>
  <c r="AO356" i="4"/>
  <c r="AP356" i="4"/>
  <c r="AQ356" i="4"/>
  <c r="AR356" i="4"/>
  <c r="AS356" i="4"/>
  <c r="AM357" i="4"/>
  <c r="AN357" i="4"/>
  <c r="AO357" i="4"/>
  <c r="AP357" i="4"/>
  <c r="AQ357" i="4"/>
  <c r="AR357" i="4"/>
  <c r="AS357" i="4"/>
  <c r="F17" i="3" l="1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E17" i="3"/>
  <c r="X17" i="3" l="1"/>
  <c r="D17" i="3"/>
  <c r="Q14" i="5"/>
  <c r="R14" i="5"/>
  <c r="S14" i="5"/>
  <c r="T14" i="5"/>
  <c r="U14" i="5"/>
  <c r="V14" i="5"/>
  <c r="W14" i="5"/>
  <c r="X14" i="5"/>
  <c r="Y14" i="5"/>
  <c r="Z14" i="5"/>
  <c r="W41" i="4"/>
  <c r="W43" i="4"/>
  <c r="W44" i="4"/>
  <c r="W45" i="4"/>
  <c r="W46" i="4"/>
  <c r="W47" i="4"/>
  <c r="W48" i="4"/>
  <c r="W49" i="4"/>
  <c r="W50" i="4"/>
  <c r="W51" i="4"/>
  <c r="C41" i="4"/>
  <c r="C42" i="4"/>
  <c r="C43" i="4"/>
  <c r="C44" i="4"/>
  <c r="C45" i="4"/>
  <c r="C46" i="4"/>
  <c r="C47" i="4"/>
  <c r="C48" i="4"/>
  <c r="C49" i="4"/>
  <c r="C50" i="4"/>
  <c r="C51" i="4"/>
  <c r="E20" i="3"/>
  <c r="F20" i="3"/>
  <c r="C14" i="5" s="1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E39" i="1" l="1"/>
  <c r="F39" i="1"/>
  <c r="D20" i="3"/>
  <c r="X20" i="3"/>
  <c r="AN20" i="3"/>
  <c r="AO20" i="3"/>
  <c r="W11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9" i="4"/>
  <c r="W220" i="4"/>
  <c r="W221" i="4"/>
  <c r="W222" i="4"/>
  <c r="W223" i="4"/>
  <c r="W224" i="4"/>
  <c r="W225" i="4"/>
  <c r="W226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Q30" i="5"/>
  <c r="R30" i="5"/>
  <c r="S30" i="5"/>
  <c r="T30" i="5"/>
  <c r="U30" i="5"/>
  <c r="V30" i="5"/>
  <c r="W30" i="5"/>
  <c r="X30" i="5"/>
  <c r="Y30" i="5"/>
  <c r="Z30" i="5"/>
  <c r="D39" i="1" l="1"/>
  <c r="G39" i="1" s="1"/>
  <c r="Q29" i="5" l="1"/>
  <c r="R29" i="5"/>
  <c r="S29" i="5"/>
  <c r="T29" i="5"/>
  <c r="U29" i="5"/>
  <c r="V29" i="5"/>
  <c r="W29" i="5"/>
  <c r="X29" i="5"/>
  <c r="Y29" i="5"/>
  <c r="Z29" i="5"/>
  <c r="Q28" i="5"/>
  <c r="R28" i="5"/>
  <c r="S28" i="5"/>
  <c r="T28" i="5"/>
  <c r="U28" i="5"/>
  <c r="V28" i="5"/>
  <c r="W28" i="5"/>
  <c r="X28" i="5"/>
  <c r="Y28" i="5"/>
  <c r="Z28" i="5"/>
  <c r="E35" i="3"/>
  <c r="F35" i="3"/>
  <c r="C29" i="5" s="1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E36" i="3"/>
  <c r="F36" i="3"/>
  <c r="C30" i="5" s="1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D35" i="3" l="1"/>
  <c r="F55" i="1"/>
  <c r="X35" i="3"/>
  <c r="F54" i="1"/>
  <c r="E54" i="1"/>
  <c r="E55" i="1"/>
  <c r="N10" i="5"/>
  <c r="X36" i="3"/>
  <c r="D36" i="3"/>
  <c r="J32" i="7"/>
  <c r="J31" i="7"/>
  <c r="J22" i="7"/>
  <c r="G23" i="7"/>
  <c r="J21" i="7"/>
  <c r="D54" i="1" l="1"/>
  <c r="G54" i="1" s="1"/>
  <c r="D55" i="1"/>
  <c r="G55" i="1" s="1"/>
  <c r="D23" i="7"/>
  <c r="H23" i="7"/>
  <c r="I23" i="7"/>
  <c r="F23" i="7"/>
  <c r="C23" i="7"/>
  <c r="J33" i="7" l="1"/>
  <c r="J23" i="7"/>
  <c r="C331" i="4" l="1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443" i="4"/>
  <c r="W444" i="4"/>
  <c r="W445" i="4"/>
  <c r="W446" i="4"/>
  <c r="W447" i="4"/>
  <c r="W448" i="4"/>
  <c r="W449" i="4"/>
  <c r="W450" i="4"/>
  <c r="W451" i="4"/>
  <c r="W452" i="4"/>
  <c r="W453" i="4"/>
  <c r="W454" i="4"/>
  <c r="W455" i="4"/>
  <c r="W456" i="4"/>
  <c r="W457" i="4"/>
  <c r="W458" i="4"/>
  <c r="W459" i="4"/>
  <c r="W460" i="4"/>
  <c r="W461" i="4"/>
  <c r="W462" i="4"/>
  <c r="W463" i="4"/>
  <c r="W464" i="4"/>
  <c r="W465" i="4"/>
  <c r="W466" i="4"/>
  <c r="W467" i="4"/>
  <c r="W468" i="4"/>
  <c r="W469" i="4"/>
  <c r="W470" i="4"/>
  <c r="W471" i="4"/>
  <c r="W472" i="4"/>
  <c r="W473" i="4"/>
  <c r="W474" i="4"/>
  <c r="W475" i="4"/>
  <c r="W476" i="4"/>
  <c r="W477" i="4"/>
  <c r="W478" i="4"/>
  <c r="W479" i="4"/>
  <c r="W480" i="4"/>
  <c r="W481" i="4"/>
  <c r="W482" i="4"/>
  <c r="W483" i="4"/>
  <c r="W484" i="4"/>
  <c r="W485" i="4"/>
  <c r="W486" i="4"/>
  <c r="W487" i="4"/>
  <c r="W488" i="4"/>
  <c r="W489" i="4"/>
  <c r="W490" i="4"/>
  <c r="W491" i="4"/>
  <c r="W492" i="4"/>
  <c r="W493" i="4"/>
  <c r="W494" i="4"/>
  <c r="W495" i="4"/>
  <c r="W496" i="4"/>
  <c r="W497" i="4"/>
  <c r="W498" i="4"/>
  <c r="W499" i="4"/>
  <c r="W500" i="4"/>
  <c r="W501" i="4"/>
  <c r="W502" i="4"/>
  <c r="W503" i="4"/>
  <c r="W504" i="4"/>
  <c r="W505" i="4"/>
  <c r="W506" i="4"/>
  <c r="W507" i="4"/>
  <c r="W508" i="4"/>
  <c r="W509" i="4"/>
  <c r="W510" i="4"/>
  <c r="W511" i="4"/>
  <c r="W512" i="4"/>
  <c r="W513" i="4"/>
  <c r="W514" i="4"/>
  <c r="W515" i="4"/>
  <c r="W516" i="4"/>
  <c r="W517" i="4"/>
  <c r="W518" i="4"/>
  <c r="W519" i="4"/>
  <c r="W520" i="4"/>
  <c r="W521" i="4"/>
  <c r="W522" i="4"/>
  <c r="W523" i="4"/>
  <c r="W524" i="4"/>
  <c r="W525" i="4"/>
  <c r="W526" i="4"/>
  <c r="W527" i="4"/>
  <c r="W528" i="4"/>
  <c r="W529" i="4"/>
  <c r="W530" i="4"/>
  <c r="W531" i="4"/>
  <c r="W532" i="4"/>
  <c r="W533" i="4"/>
  <c r="W534" i="4"/>
  <c r="W535" i="4"/>
  <c r="W536" i="4"/>
  <c r="W537" i="4"/>
  <c r="W538" i="4"/>
  <c r="W539" i="4"/>
  <c r="W540" i="4"/>
  <c r="W541" i="4"/>
  <c r="W542" i="4"/>
  <c r="W543" i="4"/>
  <c r="W544" i="4"/>
  <c r="W545" i="4"/>
  <c r="W546" i="4"/>
  <c r="W547" i="4"/>
  <c r="W548" i="4"/>
  <c r="W549" i="4"/>
  <c r="W550" i="4"/>
  <c r="W551" i="4"/>
  <c r="W552" i="4"/>
  <c r="W553" i="4"/>
  <c r="W554" i="4"/>
  <c r="W555" i="4"/>
  <c r="W556" i="4"/>
  <c r="W557" i="4"/>
  <c r="W558" i="4"/>
  <c r="W559" i="4"/>
  <c r="W560" i="4"/>
  <c r="W561" i="4"/>
  <c r="W562" i="4"/>
  <c r="W563" i="4"/>
  <c r="W564" i="4"/>
  <c r="W565" i="4"/>
  <c r="W566" i="4"/>
  <c r="W567" i="4"/>
  <c r="W568" i="4"/>
  <c r="W569" i="4"/>
  <c r="W570" i="4"/>
  <c r="W571" i="4"/>
  <c r="W572" i="4"/>
  <c r="W573" i="4"/>
  <c r="F23" i="1"/>
  <c r="D28" i="1" l="1"/>
  <c r="D29" i="1" l="1"/>
  <c r="D30" i="1"/>
  <c r="D31" i="1"/>
  <c r="D27" i="1"/>
  <c r="AM486" i="4" l="1"/>
  <c r="AN486" i="4"/>
  <c r="AO486" i="4"/>
  <c r="AP486" i="4"/>
  <c r="AQ486" i="4"/>
  <c r="AR486" i="4"/>
  <c r="AS486" i="4"/>
  <c r="AM487" i="4"/>
  <c r="AN487" i="4"/>
  <c r="AO487" i="4"/>
  <c r="AP487" i="4"/>
  <c r="AQ487" i="4"/>
  <c r="AR487" i="4"/>
  <c r="AS487" i="4"/>
  <c r="AM488" i="4"/>
  <c r="AN488" i="4"/>
  <c r="AO488" i="4"/>
  <c r="AP488" i="4"/>
  <c r="AQ488" i="4"/>
  <c r="AR488" i="4"/>
  <c r="AS488" i="4"/>
  <c r="AM489" i="4"/>
  <c r="AN489" i="4"/>
  <c r="AO489" i="4"/>
  <c r="AP489" i="4"/>
  <c r="AQ489" i="4"/>
  <c r="AR489" i="4"/>
  <c r="AS489" i="4"/>
  <c r="AM490" i="4"/>
  <c r="AN490" i="4"/>
  <c r="AO490" i="4"/>
  <c r="AP490" i="4"/>
  <c r="AQ490" i="4"/>
  <c r="AR490" i="4"/>
  <c r="AS490" i="4"/>
  <c r="AM491" i="4"/>
  <c r="AN491" i="4"/>
  <c r="AO491" i="4"/>
  <c r="AP491" i="4"/>
  <c r="AQ491" i="4"/>
  <c r="AR491" i="4"/>
  <c r="AS491" i="4"/>
  <c r="AM492" i="4"/>
  <c r="AN492" i="4"/>
  <c r="AO492" i="4"/>
  <c r="AP492" i="4"/>
  <c r="AQ492" i="4"/>
  <c r="AR492" i="4"/>
  <c r="AS492" i="4"/>
  <c r="AM493" i="4"/>
  <c r="AN493" i="4"/>
  <c r="AO493" i="4"/>
  <c r="AP493" i="4"/>
  <c r="AQ493" i="4"/>
  <c r="AR493" i="4"/>
  <c r="AS493" i="4"/>
  <c r="AM494" i="4"/>
  <c r="AN494" i="4"/>
  <c r="AO494" i="4"/>
  <c r="AP494" i="4"/>
  <c r="AQ494" i="4"/>
  <c r="AR494" i="4"/>
  <c r="AS494" i="4"/>
  <c r="AM495" i="4"/>
  <c r="AN495" i="4"/>
  <c r="AO495" i="4"/>
  <c r="AP495" i="4"/>
  <c r="AQ495" i="4"/>
  <c r="AR495" i="4"/>
  <c r="AS495" i="4"/>
  <c r="AM496" i="4"/>
  <c r="AN496" i="4"/>
  <c r="AO496" i="4"/>
  <c r="AP496" i="4"/>
  <c r="AQ496" i="4"/>
  <c r="AR496" i="4"/>
  <c r="AS496" i="4"/>
  <c r="AM497" i="4"/>
  <c r="AN497" i="4"/>
  <c r="AO497" i="4"/>
  <c r="AP497" i="4"/>
  <c r="AQ497" i="4"/>
  <c r="AR497" i="4"/>
  <c r="AS497" i="4"/>
  <c r="AM498" i="4"/>
  <c r="AN498" i="4"/>
  <c r="AO498" i="4"/>
  <c r="AP498" i="4"/>
  <c r="AQ498" i="4"/>
  <c r="AR498" i="4"/>
  <c r="AS498" i="4"/>
  <c r="AM499" i="4"/>
  <c r="AN499" i="4"/>
  <c r="AO499" i="4"/>
  <c r="AP499" i="4"/>
  <c r="AQ499" i="4"/>
  <c r="AR499" i="4"/>
  <c r="AS499" i="4"/>
  <c r="AM500" i="4"/>
  <c r="AN500" i="4"/>
  <c r="AO500" i="4"/>
  <c r="AP500" i="4"/>
  <c r="AQ500" i="4"/>
  <c r="AR500" i="4"/>
  <c r="AS500" i="4"/>
  <c r="AM501" i="4"/>
  <c r="AN501" i="4"/>
  <c r="AO501" i="4"/>
  <c r="AP501" i="4"/>
  <c r="AQ501" i="4"/>
  <c r="AR501" i="4"/>
  <c r="AS501" i="4"/>
  <c r="AM502" i="4"/>
  <c r="AN502" i="4"/>
  <c r="AO502" i="4"/>
  <c r="AP502" i="4"/>
  <c r="AQ502" i="4"/>
  <c r="AR502" i="4"/>
  <c r="AS502" i="4"/>
  <c r="AM503" i="4"/>
  <c r="AN503" i="4"/>
  <c r="AO503" i="4"/>
  <c r="AP503" i="4"/>
  <c r="AQ503" i="4"/>
  <c r="AR503" i="4"/>
  <c r="AS503" i="4"/>
  <c r="AM504" i="4"/>
  <c r="AN504" i="4"/>
  <c r="AO504" i="4"/>
  <c r="AP504" i="4"/>
  <c r="AQ504" i="4"/>
  <c r="AR504" i="4"/>
  <c r="AS504" i="4"/>
  <c r="AM505" i="4"/>
  <c r="AN505" i="4"/>
  <c r="AO505" i="4"/>
  <c r="AP505" i="4"/>
  <c r="AQ505" i="4"/>
  <c r="AR505" i="4"/>
  <c r="AS505" i="4"/>
  <c r="AM506" i="4"/>
  <c r="AN506" i="4"/>
  <c r="AO506" i="4"/>
  <c r="AP506" i="4"/>
  <c r="AQ506" i="4"/>
  <c r="AR506" i="4"/>
  <c r="AS506" i="4"/>
  <c r="AM507" i="4"/>
  <c r="AN507" i="4"/>
  <c r="AO507" i="4"/>
  <c r="AP507" i="4"/>
  <c r="AQ507" i="4"/>
  <c r="AR507" i="4"/>
  <c r="AS507" i="4"/>
  <c r="AM508" i="4"/>
  <c r="AN508" i="4"/>
  <c r="AO508" i="4"/>
  <c r="AP508" i="4"/>
  <c r="AQ508" i="4"/>
  <c r="AR508" i="4"/>
  <c r="AS508" i="4"/>
  <c r="AM509" i="4"/>
  <c r="AN509" i="4"/>
  <c r="AO509" i="4"/>
  <c r="AP509" i="4"/>
  <c r="AQ509" i="4"/>
  <c r="AR509" i="4"/>
  <c r="AS509" i="4"/>
  <c r="AM510" i="4"/>
  <c r="AN510" i="4"/>
  <c r="AO510" i="4"/>
  <c r="AP510" i="4"/>
  <c r="AQ510" i="4"/>
  <c r="AR510" i="4"/>
  <c r="AS510" i="4"/>
  <c r="AM511" i="4"/>
  <c r="AN511" i="4"/>
  <c r="AO511" i="4"/>
  <c r="AP511" i="4"/>
  <c r="AQ511" i="4"/>
  <c r="AR511" i="4"/>
  <c r="AS511" i="4"/>
  <c r="AM512" i="4"/>
  <c r="AN512" i="4"/>
  <c r="AO512" i="4"/>
  <c r="AP512" i="4"/>
  <c r="AQ512" i="4"/>
  <c r="AR512" i="4"/>
  <c r="AS512" i="4"/>
  <c r="AM513" i="4"/>
  <c r="AN513" i="4"/>
  <c r="AO513" i="4"/>
  <c r="AP513" i="4"/>
  <c r="AQ513" i="4"/>
  <c r="AR513" i="4"/>
  <c r="AS513" i="4"/>
  <c r="AM514" i="4"/>
  <c r="AN514" i="4"/>
  <c r="AO514" i="4"/>
  <c r="AP514" i="4"/>
  <c r="AQ514" i="4"/>
  <c r="AR514" i="4"/>
  <c r="AS514" i="4"/>
  <c r="AM515" i="4"/>
  <c r="AN515" i="4"/>
  <c r="AO515" i="4"/>
  <c r="AP515" i="4"/>
  <c r="AQ515" i="4"/>
  <c r="AR515" i="4"/>
  <c r="AS515" i="4"/>
  <c r="AM516" i="4"/>
  <c r="AN516" i="4"/>
  <c r="AO516" i="4"/>
  <c r="AP516" i="4"/>
  <c r="AQ516" i="4"/>
  <c r="AR516" i="4"/>
  <c r="AS516" i="4"/>
  <c r="AM517" i="4"/>
  <c r="AN517" i="4"/>
  <c r="AO517" i="4"/>
  <c r="AP517" i="4"/>
  <c r="AQ517" i="4"/>
  <c r="AR517" i="4"/>
  <c r="AS517" i="4"/>
  <c r="AM518" i="4"/>
  <c r="AN518" i="4"/>
  <c r="AO518" i="4"/>
  <c r="AP518" i="4"/>
  <c r="AQ518" i="4"/>
  <c r="AR518" i="4"/>
  <c r="AS518" i="4"/>
  <c r="AM519" i="4"/>
  <c r="AN519" i="4"/>
  <c r="AO519" i="4"/>
  <c r="AP519" i="4"/>
  <c r="AQ519" i="4"/>
  <c r="AR519" i="4"/>
  <c r="AS519" i="4"/>
  <c r="AM520" i="4"/>
  <c r="AN520" i="4"/>
  <c r="AO520" i="4"/>
  <c r="AP520" i="4"/>
  <c r="AQ520" i="4"/>
  <c r="AR520" i="4"/>
  <c r="AS520" i="4"/>
  <c r="AM521" i="4"/>
  <c r="AN521" i="4"/>
  <c r="AO521" i="4"/>
  <c r="AP521" i="4"/>
  <c r="AQ521" i="4"/>
  <c r="AR521" i="4"/>
  <c r="AS521" i="4"/>
  <c r="E14" i="3" l="1"/>
  <c r="D25" i="1"/>
  <c r="AM358" i="4"/>
  <c r="AN358" i="4"/>
  <c r="AO358" i="4"/>
  <c r="AP358" i="4"/>
  <c r="AQ358" i="4"/>
  <c r="AR358" i="4"/>
  <c r="AS358" i="4"/>
  <c r="AM359" i="4"/>
  <c r="AN359" i="4"/>
  <c r="AO359" i="4"/>
  <c r="AP359" i="4"/>
  <c r="AQ359" i="4"/>
  <c r="AR359" i="4"/>
  <c r="AS359" i="4"/>
  <c r="AM360" i="4"/>
  <c r="AN360" i="4"/>
  <c r="AO360" i="4"/>
  <c r="AP360" i="4"/>
  <c r="AQ360" i="4"/>
  <c r="AR360" i="4"/>
  <c r="AS360" i="4"/>
  <c r="AM361" i="4"/>
  <c r="AN361" i="4"/>
  <c r="AO361" i="4"/>
  <c r="AP361" i="4"/>
  <c r="AQ361" i="4"/>
  <c r="AR361" i="4"/>
  <c r="AS361" i="4"/>
  <c r="AM362" i="4"/>
  <c r="AN362" i="4"/>
  <c r="AO362" i="4"/>
  <c r="AP362" i="4"/>
  <c r="AQ362" i="4"/>
  <c r="AR362" i="4"/>
  <c r="AS362" i="4"/>
  <c r="AM363" i="4"/>
  <c r="AN363" i="4"/>
  <c r="AO363" i="4"/>
  <c r="AP363" i="4"/>
  <c r="AQ363" i="4"/>
  <c r="AR363" i="4"/>
  <c r="AS363" i="4"/>
  <c r="AM364" i="4"/>
  <c r="AN364" i="4"/>
  <c r="AO364" i="4"/>
  <c r="AP364" i="4"/>
  <c r="AQ364" i="4"/>
  <c r="AR364" i="4"/>
  <c r="AS364" i="4"/>
  <c r="AM365" i="4"/>
  <c r="AN365" i="4"/>
  <c r="AO365" i="4"/>
  <c r="AP365" i="4"/>
  <c r="AQ365" i="4"/>
  <c r="AR365" i="4"/>
  <c r="AS365" i="4"/>
  <c r="AM366" i="4"/>
  <c r="AN366" i="4"/>
  <c r="AO366" i="4"/>
  <c r="AP366" i="4"/>
  <c r="AQ366" i="4"/>
  <c r="AR366" i="4"/>
  <c r="AS366" i="4"/>
  <c r="AM367" i="4"/>
  <c r="AN367" i="4"/>
  <c r="AO367" i="4"/>
  <c r="AP367" i="4"/>
  <c r="AQ367" i="4"/>
  <c r="AR367" i="4"/>
  <c r="AS367" i="4"/>
  <c r="AM368" i="4"/>
  <c r="AN368" i="4"/>
  <c r="AO368" i="4"/>
  <c r="AP368" i="4"/>
  <c r="AQ368" i="4"/>
  <c r="AR368" i="4"/>
  <c r="AS368" i="4"/>
  <c r="AM369" i="4"/>
  <c r="AN369" i="4"/>
  <c r="AO369" i="4"/>
  <c r="AP369" i="4"/>
  <c r="AQ369" i="4"/>
  <c r="AR369" i="4"/>
  <c r="AS369" i="4"/>
  <c r="AM370" i="4"/>
  <c r="AN370" i="4"/>
  <c r="AO370" i="4"/>
  <c r="AP370" i="4"/>
  <c r="AQ370" i="4"/>
  <c r="AR370" i="4"/>
  <c r="AS370" i="4"/>
  <c r="AM371" i="4"/>
  <c r="AN371" i="4"/>
  <c r="AO371" i="4"/>
  <c r="AP371" i="4"/>
  <c r="AQ371" i="4"/>
  <c r="AR371" i="4"/>
  <c r="AS371" i="4"/>
  <c r="AM372" i="4"/>
  <c r="AN372" i="4"/>
  <c r="AO372" i="4"/>
  <c r="AP372" i="4"/>
  <c r="AQ372" i="4"/>
  <c r="AR372" i="4"/>
  <c r="AS372" i="4"/>
  <c r="AM373" i="4"/>
  <c r="AN373" i="4"/>
  <c r="AO373" i="4"/>
  <c r="AP373" i="4"/>
  <c r="AQ373" i="4"/>
  <c r="AR373" i="4"/>
  <c r="AS373" i="4"/>
  <c r="AM374" i="4"/>
  <c r="AN374" i="4"/>
  <c r="AO374" i="4"/>
  <c r="AP374" i="4"/>
  <c r="AQ374" i="4"/>
  <c r="AR374" i="4"/>
  <c r="AS374" i="4"/>
  <c r="AM375" i="4"/>
  <c r="AN375" i="4"/>
  <c r="AO375" i="4"/>
  <c r="AP375" i="4"/>
  <c r="AQ375" i="4"/>
  <c r="AR375" i="4"/>
  <c r="AS375" i="4"/>
  <c r="AM376" i="4"/>
  <c r="AN376" i="4"/>
  <c r="AO376" i="4"/>
  <c r="AP376" i="4"/>
  <c r="AQ376" i="4"/>
  <c r="AR376" i="4"/>
  <c r="AS376" i="4"/>
  <c r="AM377" i="4"/>
  <c r="AN377" i="4"/>
  <c r="AO377" i="4"/>
  <c r="AP377" i="4"/>
  <c r="AQ377" i="4"/>
  <c r="AR377" i="4"/>
  <c r="AS377" i="4"/>
  <c r="AM378" i="4"/>
  <c r="AN378" i="4"/>
  <c r="AO378" i="4"/>
  <c r="AP378" i="4"/>
  <c r="AQ378" i="4"/>
  <c r="AR378" i="4"/>
  <c r="AS378" i="4"/>
  <c r="AM379" i="4"/>
  <c r="AN379" i="4"/>
  <c r="AO379" i="4"/>
  <c r="AP379" i="4"/>
  <c r="AQ379" i="4"/>
  <c r="AR379" i="4"/>
  <c r="AS379" i="4"/>
  <c r="AM380" i="4"/>
  <c r="AN380" i="4"/>
  <c r="AO380" i="4"/>
  <c r="AP380" i="4"/>
  <c r="AQ380" i="4"/>
  <c r="AR380" i="4"/>
  <c r="AS380" i="4"/>
  <c r="AM381" i="4"/>
  <c r="AN381" i="4"/>
  <c r="AO381" i="4"/>
  <c r="AP381" i="4"/>
  <c r="AQ381" i="4"/>
  <c r="AR381" i="4"/>
  <c r="AS381" i="4"/>
  <c r="AM382" i="4"/>
  <c r="AN382" i="4"/>
  <c r="AO382" i="4"/>
  <c r="AP382" i="4"/>
  <c r="AQ382" i="4"/>
  <c r="AR382" i="4"/>
  <c r="AS382" i="4"/>
  <c r="AM383" i="4"/>
  <c r="AN383" i="4"/>
  <c r="AO383" i="4"/>
  <c r="AP383" i="4"/>
  <c r="AQ383" i="4"/>
  <c r="AR383" i="4"/>
  <c r="AS383" i="4"/>
  <c r="AM384" i="4"/>
  <c r="AN384" i="4"/>
  <c r="AO384" i="4"/>
  <c r="AP384" i="4"/>
  <c r="AQ384" i="4"/>
  <c r="AR384" i="4"/>
  <c r="AS384" i="4"/>
  <c r="AM385" i="4"/>
  <c r="AN385" i="4"/>
  <c r="AO385" i="4"/>
  <c r="AP385" i="4"/>
  <c r="AQ385" i="4"/>
  <c r="AR385" i="4"/>
  <c r="AS385" i="4"/>
  <c r="AM386" i="4"/>
  <c r="AN386" i="4"/>
  <c r="AO386" i="4"/>
  <c r="AP386" i="4"/>
  <c r="AQ386" i="4"/>
  <c r="AR386" i="4"/>
  <c r="AS386" i="4"/>
  <c r="AM387" i="4"/>
  <c r="AN387" i="4"/>
  <c r="AO387" i="4"/>
  <c r="AP387" i="4"/>
  <c r="AQ387" i="4"/>
  <c r="AR387" i="4"/>
  <c r="AS387" i="4"/>
  <c r="AM388" i="4"/>
  <c r="AN388" i="4"/>
  <c r="AO388" i="4"/>
  <c r="AP388" i="4"/>
  <c r="AQ388" i="4"/>
  <c r="AR388" i="4"/>
  <c r="AS388" i="4"/>
  <c r="AM389" i="4"/>
  <c r="AN389" i="4"/>
  <c r="AO389" i="4"/>
  <c r="AP389" i="4"/>
  <c r="AQ389" i="4"/>
  <c r="AR389" i="4"/>
  <c r="AS389" i="4"/>
  <c r="AM390" i="4"/>
  <c r="AN390" i="4"/>
  <c r="AO390" i="4"/>
  <c r="AP390" i="4"/>
  <c r="AQ390" i="4"/>
  <c r="AR390" i="4"/>
  <c r="AS390" i="4"/>
  <c r="AM391" i="4"/>
  <c r="AN391" i="4"/>
  <c r="AO391" i="4"/>
  <c r="AP391" i="4"/>
  <c r="AQ391" i="4"/>
  <c r="AR391" i="4"/>
  <c r="AS391" i="4"/>
  <c r="AM392" i="4"/>
  <c r="AN392" i="4"/>
  <c r="AO392" i="4"/>
  <c r="AP392" i="4"/>
  <c r="AQ392" i="4"/>
  <c r="AR392" i="4"/>
  <c r="AS392" i="4"/>
  <c r="AM393" i="4"/>
  <c r="AN393" i="4"/>
  <c r="AO393" i="4"/>
  <c r="AP393" i="4"/>
  <c r="AQ393" i="4"/>
  <c r="AR393" i="4"/>
  <c r="AS393" i="4"/>
  <c r="AM394" i="4"/>
  <c r="AN394" i="4"/>
  <c r="AO394" i="4"/>
  <c r="AP394" i="4"/>
  <c r="AQ394" i="4"/>
  <c r="AR394" i="4"/>
  <c r="AS394" i="4"/>
  <c r="AM395" i="4"/>
  <c r="AN395" i="4"/>
  <c r="AO395" i="4"/>
  <c r="AP395" i="4"/>
  <c r="AQ395" i="4"/>
  <c r="AR395" i="4"/>
  <c r="AS395" i="4"/>
  <c r="AM396" i="4"/>
  <c r="AN396" i="4"/>
  <c r="AO396" i="4"/>
  <c r="AP396" i="4"/>
  <c r="AQ396" i="4"/>
  <c r="AR396" i="4"/>
  <c r="AS396" i="4"/>
  <c r="AM397" i="4"/>
  <c r="AN397" i="4"/>
  <c r="AO397" i="4"/>
  <c r="AP397" i="4"/>
  <c r="AQ397" i="4"/>
  <c r="AR397" i="4"/>
  <c r="AS397" i="4"/>
  <c r="AM398" i="4"/>
  <c r="AN398" i="4"/>
  <c r="AO398" i="4"/>
  <c r="AP398" i="4"/>
  <c r="AQ398" i="4"/>
  <c r="AR398" i="4"/>
  <c r="AS398" i="4"/>
  <c r="AM399" i="4"/>
  <c r="AN399" i="4"/>
  <c r="AO399" i="4"/>
  <c r="AP399" i="4"/>
  <c r="AQ399" i="4"/>
  <c r="AR399" i="4"/>
  <c r="AS399" i="4"/>
  <c r="AM400" i="4"/>
  <c r="AN400" i="4"/>
  <c r="AO400" i="4"/>
  <c r="AP400" i="4"/>
  <c r="AQ400" i="4"/>
  <c r="AR400" i="4"/>
  <c r="AS400" i="4"/>
  <c r="AM401" i="4"/>
  <c r="AN401" i="4"/>
  <c r="AO401" i="4"/>
  <c r="AP401" i="4"/>
  <c r="AQ401" i="4"/>
  <c r="AR401" i="4"/>
  <c r="AS401" i="4"/>
  <c r="AM402" i="4"/>
  <c r="AN402" i="4"/>
  <c r="AO402" i="4"/>
  <c r="AP402" i="4"/>
  <c r="AQ402" i="4"/>
  <c r="AR402" i="4"/>
  <c r="AS402" i="4"/>
  <c r="AM403" i="4"/>
  <c r="AN403" i="4"/>
  <c r="AO403" i="4"/>
  <c r="AP403" i="4"/>
  <c r="AQ403" i="4"/>
  <c r="AR403" i="4"/>
  <c r="AS403" i="4"/>
  <c r="AM404" i="4"/>
  <c r="AN404" i="4"/>
  <c r="AO404" i="4"/>
  <c r="AP404" i="4"/>
  <c r="AQ404" i="4"/>
  <c r="AR404" i="4"/>
  <c r="AS404" i="4"/>
  <c r="AM405" i="4"/>
  <c r="AN405" i="4"/>
  <c r="AO405" i="4"/>
  <c r="AP405" i="4"/>
  <c r="AQ405" i="4"/>
  <c r="AR405" i="4"/>
  <c r="AS405" i="4"/>
  <c r="AM406" i="4"/>
  <c r="AN406" i="4"/>
  <c r="AO406" i="4"/>
  <c r="AP406" i="4"/>
  <c r="AQ406" i="4"/>
  <c r="AR406" i="4"/>
  <c r="AS406" i="4"/>
  <c r="AM407" i="4"/>
  <c r="AN407" i="4"/>
  <c r="AO407" i="4"/>
  <c r="AP407" i="4"/>
  <c r="AQ407" i="4"/>
  <c r="AR407" i="4"/>
  <c r="AS407" i="4"/>
  <c r="AM408" i="4"/>
  <c r="AN408" i="4"/>
  <c r="AO408" i="4"/>
  <c r="AP408" i="4"/>
  <c r="AQ408" i="4"/>
  <c r="AR408" i="4"/>
  <c r="AS408" i="4"/>
  <c r="AM409" i="4"/>
  <c r="AN409" i="4"/>
  <c r="AO409" i="4"/>
  <c r="AP409" i="4"/>
  <c r="AQ409" i="4"/>
  <c r="AR409" i="4"/>
  <c r="AS409" i="4"/>
  <c r="AM410" i="4"/>
  <c r="AN410" i="4"/>
  <c r="AO410" i="4"/>
  <c r="AP410" i="4"/>
  <c r="AQ410" i="4"/>
  <c r="AR410" i="4"/>
  <c r="AS410" i="4"/>
  <c r="AM411" i="4"/>
  <c r="AN411" i="4"/>
  <c r="AO411" i="4"/>
  <c r="AP411" i="4"/>
  <c r="AQ411" i="4"/>
  <c r="AR411" i="4"/>
  <c r="AS411" i="4"/>
  <c r="AM412" i="4"/>
  <c r="AN412" i="4"/>
  <c r="AO412" i="4"/>
  <c r="AP412" i="4"/>
  <c r="AQ412" i="4"/>
  <c r="AR412" i="4"/>
  <c r="AS412" i="4"/>
  <c r="AM413" i="4"/>
  <c r="AN413" i="4"/>
  <c r="AO413" i="4"/>
  <c r="AP413" i="4"/>
  <c r="AQ413" i="4"/>
  <c r="AR413" i="4"/>
  <c r="AS413" i="4"/>
  <c r="AM414" i="4"/>
  <c r="AN414" i="4"/>
  <c r="AO414" i="4"/>
  <c r="AP414" i="4"/>
  <c r="AQ414" i="4"/>
  <c r="AR414" i="4"/>
  <c r="AS414" i="4"/>
  <c r="AM415" i="4"/>
  <c r="AN415" i="4"/>
  <c r="AO415" i="4"/>
  <c r="AP415" i="4"/>
  <c r="AQ415" i="4"/>
  <c r="AR415" i="4"/>
  <c r="AS415" i="4"/>
  <c r="AM416" i="4"/>
  <c r="AN416" i="4"/>
  <c r="AO416" i="4"/>
  <c r="AP416" i="4"/>
  <c r="AQ416" i="4"/>
  <c r="AR416" i="4"/>
  <c r="AS416" i="4"/>
  <c r="AM417" i="4"/>
  <c r="AN417" i="4"/>
  <c r="AO417" i="4"/>
  <c r="AP417" i="4"/>
  <c r="AQ417" i="4"/>
  <c r="AR417" i="4"/>
  <c r="AS417" i="4"/>
  <c r="AM418" i="4"/>
  <c r="AN418" i="4"/>
  <c r="AO418" i="4"/>
  <c r="AP418" i="4"/>
  <c r="AQ418" i="4"/>
  <c r="AR418" i="4"/>
  <c r="AS418" i="4"/>
  <c r="AM419" i="4"/>
  <c r="AN419" i="4"/>
  <c r="AO419" i="4"/>
  <c r="AP419" i="4"/>
  <c r="AQ419" i="4"/>
  <c r="AR419" i="4"/>
  <c r="AS419" i="4"/>
  <c r="AM420" i="4"/>
  <c r="AN420" i="4"/>
  <c r="AO420" i="4"/>
  <c r="AP420" i="4"/>
  <c r="AQ420" i="4"/>
  <c r="AR420" i="4"/>
  <c r="AS420" i="4"/>
  <c r="AM421" i="4"/>
  <c r="AN421" i="4"/>
  <c r="AO421" i="4"/>
  <c r="AP421" i="4"/>
  <c r="AQ421" i="4"/>
  <c r="AR421" i="4"/>
  <c r="AS421" i="4"/>
  <c r="AM422" i="4"/>
  <c r="AN422" i="4"/>
  <c r="AO422" i="4"/>
  <c r="AP422" i="4"/>
  <c r="AQ422" i="4"/>
  <c r="AR422" i="4"/>
  <c r="AS422" i="4"/>
  <c r="AM423" i="4"/>
  <c r="AN423" i="4"/>
  <c r="AO423" i="4"/>
  <c r="AP423" i="4"/>
  <c r="AQ423" i="4"/>
  <c r="AR423" i="4"/>
  <c r="AS423" i="4"/>
  <c r="AM424" i="4"/>
  <c r="AN424" i="4"/>
  <c r="AO424" i="4"/>
  <c r="AP424" i="4"/>
  <c r="AQ424" i="4"/>
  <c r="AR424" i="4"/>
  <c r="AS424" i="4"/>
  <c r="AM425" i="4"/>
  <c r="AN425" i="4"/>
  <c r="AO425" i="4"/>
  <c r="AP425" i="4"/>
  <c r="AQ425" i="4"/>
  <c r="AR425" i="4"/>
  <c r="AS425" i="4"/>
  <c r="AM426" i="4"/>
  <c r="AN426" i="4"/>
  <c r="AO426" i="4"/>
  <c r="AP426" i="4"/>
  <c r="AQ426" i="4"/>
  <c r="AR426" i="4"/>
  <c r="AS426" i="4"/>
  <c r="AM427" i="4"/>
  <c r="AN427" i="4"/>
  <c r="AO427" i="4"/>
  <c r="AP427" i="4"/>
  <c r="AQ427" i="4"/>
  <c r="AR427" i="4"/>
  <c r="AS427" i="4"/>
  <c r="AM428" i="4"/>
  <c r="AN428" i="4"/>
  <c r="AO428" i="4"/>
  <c r="AP428" i="4"/>
  <c r="AQ428" i="4"/>
  <c r="AR428" i="4"/>
  <c r="AS428" i="4"/>
  <c r="AM429" i="4"/>
  <c r="AN429" i="4"/>
  <c r="AO429" i="4"/>
  <c r="AP429" i="4"/>
  <c r="AQ429" i="4"/>
  <c r="AR429" i="4"/>
  <c r="AS429" i="4"/>
  <c r="AM430" i="4"/>
  <c r="AN430" i="4"/>
  <c r="AO430" i="4"/>
  <c r="AP430" i="4"/>
  <c r="AQ430" i="4"/>
  <c r="AR430" i="4"/>
  <c r="AS430" i="4"/>
  <c r="AM431" i="4"/>
  <c r="AN431" i="4"/>
  <c r="AO431" i="4"/>
  <c r="AP431" i="4"/>
  <c r="AQ431" i="4"/>
  <c r="AR431" i="4"/>
  <c r="AS431" i="4"/>
  <c r="AM432" i="4"/>
  <c r="AN432" i="4"/>
  <c r="AO432" i="4"/>
  <c r="AP432" i="4"/>
  <c r="AQ432" i="4"/>
  <c r="AR432" i="4"/>
  <c r="AS432" i="4"/>
  <c r="AM433" i="4"/>
  <c r="AN433" i="4"/>
  <c r="AO433" i="4"/>
  <c r="AP433" i="4"/>
  <c r="AQ433" i="4"/>
  <c r="AR433" i="4"/>
  <c r="AS433" i="4"/>
  <c r="AM434" i="4"/>
  <c r="AN434" i="4"/>
  <c r="AO434" i="4"/>
  <c r="AP434" i="4"/>
  <c r="AQ434" i="4"/>
  <c r="AR434" i="4"/>
  <c r="AS434" i="4"/>
  <c r="AM435" i="4"/>
  <c r="AN435" i="4"/>
  <c r="AO435" i="4"/>
  <c r="AP435" i="4"/>
  <c r="AQ435" i="4"/>
  <c r="AR435" i="4"/>
  <c r="AS435" i="4"/>
  <c r="AM436" i="4"/>
  <c r="AN436" i="4"/>
  <c r="AO436" i="4"/>
  <c r="AP436" i="4"/>
  <c r="AQ436" i="4"/>
  <c r="AR436" i="4"/>
  <c r="AS436" i="4"/>
  <c r="AM437" i="4"/>
  <c r="AN437" i="4"/>
  <c r="AO437" i="4"/>
  <c r="AP437" i="4"/>
  <c r="AQ437" i="4"/>
  <c r="AR437" i="4"/>
  <c r="AS437" i="4"/>
  <c r="AM438" i="4"/>
  <c r="AN438" i="4"/>
  <c r="AO438" i="4"/>
  <c r="AP438" i="4"/>
  <c r="AQ438" i="4"/>
  <c r="AR438" i="4"/>
  <c r="AS438" i="4"/>
  <c r="AM439" i="4"/>
  <c r="AN439" i="4"/>
  <c r="AO439" i="4"/>
  <c r="AP439" i="4"/>
  <c r="AQ439" i="4"/>
  <c r="AR439" i="4"/>
  <c r="AS439" i="4"/>
  <c r="AM440" i="4"/>
  <c r="AN440" i="4"/>
  <c r="AO440" i="4"/>
  <c r="AP440" i="4"/>
  <c r="AQ440" i="4"/>
  <c r="AR440" i="4"/>
  <c r="AS440" i="4"/>
  <c r="AM441" i="4"/>
  <c r="AN441" i="4"/>
  <c r="AO441" i="4"/>
  <c r="AP441" i="4"/>
  <c r="AQ441" i="4"/>
  <c r="AR441" i="4"/>
  <c r="AS441" i="4"/>
  <c r="AM442" i="4"/>
  <c r="AN442" i="4"/>
  <c r="AO442" i="4"/>
  <c r="AP442" i="4"/>
  <c r="AQ442" i="4"/>
  <c r="AR442" i="4"/>
  <c r="AS442" i="4"/>
  <c r="AM443" i="4"/>
  <c r="AN443" i="4"/>
  <c r="AO443" i="4"/>
  <c r="AP443" i="4"/>
  <c r="AQ443" i="4"/>
  <c r="AR443" i="4"/>
  <c r="AS443" i="4"/>
  <c r="AM444" i="4"/>
  <c r="AN444" i="4"/>
  <c r="AO444" i="4"/>
  <c r="AP444" i="4"/>
  <c r="AQ444" i="4"/>
  <c r="AR444" i="4"/>
  <c r="AS444" i="4"/>
  <c r="AM445" i="4"/>
  <c r="AN445" i="4"/>
  <c r="AO445" i="4"/>
  <c r="AP445" i="4"/>
  <c r="AQ445" i="4"/>
  <c r="AR445" i="4"/>
  <c r="AS445" i="4"/>
  <c r="AM446" i="4"/>
  <c r="AN446" i="4"/>
  <c r="AO446" i="4"/>
  <c r="AP446" i="4"/>
  <c r="AQ446" i="4"/>
  <c r="AR446" i="4"/>
  <c r="AS446" i="4"/>
  <c r="AM447" i="4"/>
  <c r="AN447" i="4"/>
  <c r="AO447" i="4"/>
  <c r="AP447" i="4"/>
  <c r="AQ447" i="4"/>
  <c r="AR447" i="4"/>
  <c r="AS447" i="4"/>
  <c r="AM448" i="4"/>
  <c r="AN448" i="4"/>
  <c r="AO448" i="4"/>
  <c r="AP448" i="4"/>
  <c r="AQ448" i="4"/>
  <c r="AR448" i="4"/>
  <c r="AS448" i="4"/>
  <c r="AM449" i="4"/>
  <c r="AN449" i="4"/>
  <c r="AO449" i="4"/>
  <c r="AP449" i="4"/>
  <c r="AQ449" i="4"/>
  <c r="AR449" i="4"/>
  <c r="AS449" i="4"/>
  <c r="AM450" i="4"/>
  <c r="AN450" i="4"/>
  <c r="AO450" i="4"/>
  <c r="AP450" i="4"/>
  <c r="AQ450" i="4"/>
  <c r="AR450" i="4"/>
  <c r="AS450" i="4"/>
  <c r="AM451" i="4"/>
  <c r="AN451" i="4"/>
  <c r="AO451" i="4"/>
  <c r="AP451" i="4"/>
  <c r="AQ451" i="4"/>
  <c r="AR451" i="4"/>
  <c r="AS451" i="4"/>
  <c r="AM452" i="4"/>
  <c r="AN452" i="4"/>
  <c r="AO452" i="4"/>
  <c r="AP452" i="4"/>
  <c r="AQ452" i="4"/>
  <c r="AR452" i="4"/>
  <c r="AS452" i="4"/>
  <c r="AM453" i="4"/>
  <c r="AN453" i="4"/>
  <c r="AO453" i="4"/>
  <c r="AP453" i="4"/>
  <c r="AQ453" i="4"/>
  <c r="AR453" i="4"/>
  <c r="AS453" i="4"/>
  <c r="AM454" i="4"/>
  <c r="AN454" i="4"/>
  <c r="AO454" i="4"/>
  <c r="AP454" i="4"/>
  <c r="AQ454" i="4"/>
  <c r="AR454" i="4"/>
  <c r="AS454" i="4"/>
  <c r="AM455" i="4"/>
  <c r="AN455" i="4"/>
  <c r="AO455" i="4"/>
  <c r="AP455" i="4"/>
  <c r="AR455" i="4"/>
  <c r="AS455" i="4"/>
  <c r="AM456" i="4"/>
  <c r="AN456" i="4"/>
  <c r="AO456" i="4"/>
  <c r="AP456" i="4"/>
  <c r="AQ456" i="4"/>
  <c r="AR456" i="4"/>
  <c r="AS456" i="4"/>
  <c r="AM457" i="4"/>
  <c r="AN457" i="4"/>
  <c r="AO457" i="4"/>
  <c r="AP457" i="4"/>
  <c r="AQ457" i="4"/>
  <c r="AR457" i="4"/>
  <c r="AS457" i="4"/>
  <c r="AM458" i="4"/>
  <c r="AN458" i="4"/>
  <c r="AO458" i="4"/>
  <c r="AP458" i="4"/>
  <c r="AQ458" i="4"/>
  <c r="AR458" i="4"/>
  <c r="AS458" i="4"/>
  <c r="AM459" i="4"/>
  <c r="AN459" i="4"/>
  <c r="AO459" i="4"/>
  <c r="AP459" i="4"/>
  <c r="AQ459" i="4"/>
  <c r="AR459" i="4"/>
  <c r="AS459" i="4"/>
  <c r="AM460" i="4"/>
  <c r="AN460" i="4"/>
  <c r="AO460" i="4"/>
  <c r="AP460" i="4"/>
  <c r="AQ460" i="4"/>
  <c r="AR460" i="4"/>
  <c r="AS460" i="4"/>
  <c r="AM461" i="4"/>
  <c r="AN461" i="4"/>
  <c r="AO461" i="4"/>
  <c r="AP461" i="4"/>
  <c r="AQ461" i="4"/>
  <c r="AR461" i="4"/>
  <c r="AS461" i="4"/>
  <c r="AM462" i="4"/>
  <c r="AN462" i="4"/>
  <c r="AO462" i="4"/>
  <c r="AP462" i="4"/>
  <c r="AQ462" i="4"/>
  <c r="AR462" i="4"/>
  <c r="AS462" i="4"/>
  <c r="AM463" i="4"/>
  <c r="AN463" i="4"/>
  <c r="AO463" i="4"/>
  <c r="AP463" i="4"/>
  <c r="AQ463" i="4"/>
  <c r="AR463" i="4"/>
  <c r="AS463" i="4"/>
  <c r="AM464" i="4"/>
  <c r="AN464" i="4"/>
  <c r="AO464" i="4"/>
  <c r="AP464" i="4"/>
  <c r="AQ464" i="4"/>
  <c r="AR464" i="4"/>
  <c r="AS464" i="4"/>
  <c r="AM465" i="4"/>
  <c r="AN465" i="4"/>
  <c r="AO465" i="4"/>
  <c r="AP465" i="4"/>
  <c r="AQ465" i="4"/>
  <c r="AR465" i="4"/>
  <c r="AS465" i="4"/>
  <c r="AM466" i="4"/>
  <c r="AN466" i="4"/>
  <c r="AO466" i="4"/>
  <c r="AP466" i="4"/>
  <c r="AQ466" i="4"/>
  <c r="AR466" i="4"/>
  <c r="AS466" i="4"/>
  <c r="AM467" i="4"/>
  <c r="AN467" i="4"/>
  <c r="AO467" i="4"/>
  <c r="AP467" i="4"/>
  <c r="AQ467" i="4"/>
  <c r="AR467" i="4"/>
  <c r="AS467" i="4"/>
  <c r="AM468" i="4"/>
  <c r="AN468" i="4"/>
  <c r="AO468" i="4"/>
  <c r="AP468" i="4"/>
  <c r="AQ468" i="4"/>
  <c r="AR468" i="4"/>
  <c r="AS468" i="4"/>
  <c r="AM469" i="4"/>
  <c r="AN469" i="4"/>
  <c r="AO469" i="4"/>
  <c r="AP469" i="4"/>
  <c r="AQ469" i="4"/>
  <c r="AR469" i="4"/>
  <c r="AS469" i="4"/>
  <c r="AM470" i="4"/>
  <c r="AN470" i="4"/>
  <c r="AO470" i="4"/>
  <c r="AP470" i="4"/>
  <c r="AQ470" i="4"/>
  <c r="AR470" i="4"/>
  <c r="AS470" i="4"/>
  <c r="AM471" i="4"/>
  <c r="AN471" i="4"/>
  <c r="AO471" i="4"/>
  <c r="AP471" i="4"/>
  <c r="AQ471" i="4"/>
  <c r="AR471" i="4"/>
  <c r="AS471" i="4"/>
  <c r="AM472" i="4"/>
  <c r="AN472" i="4"/>
  <c r="AO472" i="4"/>
  <c r="AP472" i="4"/>
  <c r="AQ472" i="4"/>
  <c r="AR472" i="4"/>
  <c r="AS472" i="4"/>
  <c r="AM473" i="4"/>
  <c r="AN473" i="4"/>
  <c r="AO473" i="4"/>
  <c r="AP473" i="4"/>
  <c r="AQ473" i="4"/>
  <c r="AR473" i="4"/>
  <c r="AS473" i="4"/>
  <c r="AM474" i="4"/>
  <c r="AN474" i="4"/>
  <c r="AO474" i="4"/>
  <c r="AP474" i="4"/>
  <c r="AQ474" i="4"/>
  <c r="AR474" i="4"/>
  <c r="AS474" i="4"/>
  <c r="AM475" i="4"/>
  <c r="AN475" i="4"/>
  <c r="AO475" i="4"/>
  <c r="AP475" i="4"/>
  <c r="AQ475" i="4"/>
  <c r="AR475" i="4"/>
  <c r="AS475" i="4"/>
  <c r="AM476" i="4"/>
  <c r="AN476" i="4"/>
  <c r="AO476" i="4"/>
  <c r="AP476" i="4"/>
  <c r="AQ476" i="4"/>
  <c r="AR476" i="4"/>
  <c r="AS476" i="4"/>
  <c r="AM477" i="4"/>
  <c r="AN477" i="4"/>
  <c r="AO477" i="4"/>
  <c r="AP477" i="4"/>
  <c r="AQ477" i="4"/>
  <c r="AR477" i="4"/>
  <c r="AS477" i="4"/>
  <c r="AM478" i="4"/>
  <c r="AN478" i="4"/>
  <c r="AO478" i="4"/>
  <c r="AP478" i="4"/>
  <c r="AQ478" i="4"/>
  <c r="AR478" i="4"/>
  <c r="AS478" i="4"/>
  <c r="AM479" i="4"/>
  <c r="AN479" i="4"/>
  <c r="AO479" i="4"/>
  <c r="AP479" i="4"/>
  <c r="AQ479" i="4"/>
  <c r="AR479" i="4"/>
  <c r="AS479" i="4"/>
  <c r="AM480" i="4"/>
  <c r="AN480" i="4"/>
  <c r="AO480" i="4"/>
  <c r="AP480" i="4"/>
  <c r="AQ480" i="4"/>
  <c r="AR480" i="4"/>
  <c r="AS480" i="4"/>
  <c r="AM481" i="4"/>
  <c r="AN481" i="4"/>
  <c r="AO481" i="4"/>
  <c r="AP481" i="4"/>
  <c r="AQ481" i="4"/>
  <c r="AR481" i="4"/>
  <c r="AS481" i="4"/>
  <c r="AM482" i="4"/>
  <c r="AN482" i="4"/>
  <c r="AO482" i="4"/>
  <c r="AP482" i="4"/>
  <c r="AQ482" i="4"/>
  <c r="AR482" i="4"/>
  <c r="AS482" i="4"/>
  <c r="AM483" i="4"/>
  <c r="AN483" i="4"/>
  <c r="AO483" i="4"/>
  <c r="AP483" i="4"/>
  <c r="AQ483" i="4"/>
  <c r="AR483" i="4"/>
  <c r="AS483" i="4"/>
  <c r="AM484" i="4"/>
  <c r="AN484" i="4"/>
  <c r="AO484" i="4"/>
  <c r="AP484" i="4"/>
  <c r="AQ484" i="4"/>
  <c r="AR484" i="4"/>
  <c r="AS484" i="4"/>
  <c r="AM485" i="4"/>
  <c r="AN485" i="4"/>
  <c r="AO485" i="4"/>
  <c r="AP485" i="4"/>
  <c r="AQ485" i="4"/>
  <c r="AR485" i="4"/>
  <c r="AS485" i="4"/>
  <c r="AS522" i="4"/>
  <c r="AS523" i="4"/>
  <c r="AS524" i="4"/>
  <c r="AS525" i="4"/>
  <c r="AS526" i="4"/>
  <c r="AS527" i="4"/>
  <c r="AS528" i="4"/>
  <c r="AS529" i="4"/>
  <c r="AS530" i="4"/>
  <c r="AS531" i="4"/>
  <c r="AS532" i="4"/>
  <c r="AS533" i="4"/>
  <c r="AS534" i="4"/>
  <c r="AS535" i="4"/>
  <c r="AS536" i="4"/>
  <c r="AS537" i="4"/>
  <c r="AS538" i="4"/>
  <c r="AS539" i="4"/>
  <c r="AS540" i="4"/>
  <c r="AS541" i="4"/>
  <c r="AS542" i="4"/>
  <c r="AS543" i="4"/>
  <c r="AS544" i="4"/>
  <c r="AS545" i="4"/>
  <c r="AS546" i="4"/>
  <c r="AS547" i="4"/>
  <c r="AS548" i="4"/>
  <c r="AS549" i="4"/>
  <c r="AS550" i="4"/>
  <c r="AS551" i="4"/>
  <c r="AS552" i="4"/>
  <c r="AS553" i="4"/>
  <c r="AS554" i="4"/>
  <c r="AS555" i="4"/>
  <c r="AS556" i="4"/>
  <c r="AS557" i="4"/>
  <c r="AS558" i="4"/>
  <c r="AS559" i="4"/>
  <c r="AS560" i="4"/>
  <c r="AS561" i="4"/>
  <c r="AS562" i="4"/>
  <c r="AS563" i="4"/>
  <c r="AS564" i="4"/>
  <c r="AS565" i="4"/>
  <c r="AS566" i="4"/>
  <c r="AS567" i="4"/>
  <c r="AS568" i="4"/>
  <c r="AS569" i="4"/>
  <c r="AS570" i="4"/>
  <c r="AS571" i="4"/>
  <c r="AS572" i="4"/>
  <c r="AS573" i="4"/>
  <c r="AS574" i="4"/>
  <c r="AS575" i="4"/>
  <c r="AS576" i="4"/>
  <c r="AS577" i="4"/>
  <c r="AS578" i="4"/>
  <c r="AS579" i="4"/>
  <c r="AS580" i="4"/>
  <c r="AS581" i="4"/>
  <c r="AS582" i="4"/>
  <c r="AS583" i="4"/>
  <c r="AS584" i="4"/>
  <c r="AS585" i="4"/>
  <c r="AS586" i="4"/>
  <c r="AS587" i="4"/>
  <c r="AS588" i="4"/>
  <c r="AS589" i="4"/>
  <c r="AS590" i="4"/>
  <c r="AS591" i="4"/>
  <c r="AS592" i="4"/>
  <c r="AS593" i="4"/>
  <c r="AS594" i="4"/>
  <c r="AS595" i="4"/>
  <c r="AS596" i="4"/>
  <c r="AS597" i="4"/>
  <c r="AS598" i="4"/>
  <c r="AS599" i="4"/>
  <c r="AS600" i="4"/>
  <c r="AS601" i="4"/>
  <c r="AS602" i="4"/>
  <c r="AS603" i="4"/>
  <c r="AS604" i="4"/>
  <c r="AS605" i="4"/>
  <c r="AS606" i="4"/>
  <c r="AS607" i="4"/>
  <c r="AS608" i="4"/>
  <c r="AS609" i="4"/>
  <c r="AS610" i="4"/>
  <c r="AS611" i="4"/>
  <c r="AS612" i="4"/>
  <c r="AS613" i="4"/>
  <c r="AG18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21" i="3"/>
  <c r="AG19" i="3"/>
  <c r="AG14" i="3"/>
  <c r="AG11" i="3"/>
  <c r="E23" i="1"/>
  <c r="D13" i="1"/>
  <c r="D28" i="6"/>
  <c r="L28" i="6" s="1"/>
  <c r="D32" i="6"/>
  <c r="L32" i="6" s="1"/>
  <c r="F58" i="1"/>
  <c r="E58" i="1"/>
  <c r="G21" i="3"/>
  <c r="I21" i="3"/>
  <c r="H21" i="3"/>
  <c r="J21" i="3"/>
  <c r="F16" i="3"/>
  <c r="G34" i="2" s="1"/>
  <c r="F15" i="3"/>
  <c r="D15" i="3" s="1"/>
  <c r="F57" i="1"/>
  <c r="F59" i="1"/>
  <c r="F60" i="1"/>
  <c r="F61" i="1"/>
  <c r="F62" i="1"/>
  <c r="F64" i="1"/>
  <c r="F65" i="1"/>
  <c r="F66" i="1"/>
  <c r="F67" i="1"/>
  <c r="E57" i="1"/>
  <c r="E59" i="1"/>
  <c r="E60" i="1"/>
  <c r="E61" i="1"/>
  <c r="E62" i="1"/>
  <c r="E64" i="1"/>
  <c r="E65" i="1"/>
  <c r="E66" i="1"/>
  <c r="E67" i="1"/>
  <c r="E16" i="1"/>
  <c r="F16" i="1"/>
  <c r="E18" i="1"/>
  <c r="E19" i="1"/>
  <c r="G19" i="3"/>
  <c r="I19" i="3"/>
  <c r="G22" i="3"/>
  <c r="I22" i="3"/>
  <c r="G23" i="3"/>
  <c r="I23" i="3"/>
  <c r="G24" i="3"/>
  <c r="I24" i="3"/>
  <c r="H24" i="3"/>
  <c r="J24" i="3"/>
  <c r="G25" i="3"/>
  <c r="I25" i="3"/>
  <c r="G26" i="3"/>
  <c r="I26" i="3"/>
  <c r="G27" i="3"/>
  <c r="I27" i="3"/>
  <c r="G28" i="3"/>
  <c r="I28" i="3"/>
  <c r="G29" i="3"/>
  <c r="I29" i="3"/>
  <c r="G30" i="3"/>
  <c r="I30" i="3"/>
  <c r="H30" i="3"/>
  <c r="J30" i="3"/>
  <c r="G31" i="3"/>
  <c r="I31" i="3"/>
  <c r="F31" i="3"/>
  <c r="C25" i="5" s="1"/>
  <c r="H31" i="3"/>
  <c r="J31" i="3"/>
  <c r="G32" i="3"/>
  <c r="I32" i="3"/>
  <c r="G33" i="3"/>
  <c r="I33" i="3"/>
  <c r="F33" i="3"/>
  <c r="C27" i="5" s="1"/>
  <c r="H33" i="3"/>
  <c r="J33" i="3"/>
  <c r="G34" i="3"/>
  <c r="I34" i="3"/>
  <c r="H34" i="3"/>
  <c r="J34" i="3"/>
  <c r="F18" i="1"/>
  <c r="F19" i="1"/>
  <c r="I23" i="11"/>
  <c r="H23" i="11"/>
  <c r="I21" i="11"/>
  <c r="H21" i="11"/>
  <c r="E24" i="11"/>
  <c r="F24" i="11"/>
  <c r="G8" i="11"/>
  <c r="G9" i="11"/>
  <c r="G10" i="11"/>
  <c r="G11" i="11"/>
  <c r="G12" i="11"/>
  <c r="G13" i="11"/>
  <c r="G14" i="11"/>
  <c r="G15" i="11"/>
  <c r="G16" i="11"/>
  <c r="G17" i="11"/>
  <c r="G18" i="11"/>
  <c r="G7" i="11"/>
  <c r="E21" i="11"/>
  <c r="F21" i="11"/>
  <c r="F23" i="11"/>
  <c r="J11" i="7" s="1"/>
  <c r="E23" i="11"/>
  <c r="H11" i="7" s="1"/>
  <c r="F20" i="11"/>
  <c r="J7" i="7" s="1"/>
  <c r="E20" i="11"/>
  <c r="Q27" i="5"/>
  <c r="D27" i="5" s="1"/>
  <c r="C10" i="4"/>
  <c r="R12" i="5"/>
  <c r="R13" i="5"/>
  <c r="R15" i="5"/>
  <c r="R16" i="5"/>
  <c r="R17" i="5"/>
  <c r="R18" i="5"/>
  <c r="R19" i="5"/>
  <c r="R20" i="5"/>
  <c r="F27" i="3"/>
  <c r="C21" i="5" s="1"/>
  <c r="R21" i="5"/>
  <c r="R22" i="5"/>
  <c r="R23" i="5"/>
  <c r="R24" i="5"/>
  <c r="R25" i="5"/>
  <c r="R26" i="5"/>
  <c r="R27" i="5"/>
  <c r="R11" i="5"/>
  <c r="H8" i="7"/>
  <c r="J8" i="7"/>
  <c r="F10" i="7"/>
  <c r="H12" i="7"/>
  <c r="J12" i="7"/>
  <c r="C33" i="7"/>
  <c r="D33" i="7"/>
  <c r="F33" i="7"/>
  <c r="G33" i="7"/>
  <c r="H33" i="7"/>
  <c r="I33" i="7"/>
  <c r="E8" i="6"/>
  <c r="F8" i="6"/>
  <c r="G8" i="6"/>
  <c r="G21" i="6"/>
  <c r="H8" i="6"/>
  <c r="I8" i="6"/>
  <c r="D9" i="6"/>
  <c r="D10" i="6"/>
  <c r="D11" i="6"/>
  <c r="D12" i="6"/>
  <c r="E21" i="6"/>
  <c r="F21" i="6"/>
  <c r="F30" i="6" s="1"/>
  <c r="H21" i="6"/>
  <c r="I21" i="6"/>
  <c r="J21" i="6"/>
  <c r="J35" i="6" s="1"/>
  <c r="K21" i="6"/>
  <c r="K30" i="6" s="1"/>
  <c r="D22" i="6"/>
  <c r="L22" i="6" s="1"/>
  <c r="D23" i="6"/>
  <c r="L23" i="6" s="1"/>
  <c r="D24" i="6"/>
  <c r="L24" i="6" s="1"/>
  <c r="D25" i="6"/>
  <c r="L25" i="6" s="1"/>
  <c r="D26" i="6"/>
  <c r="L26" i="6" s="1"/>
  <c r="D27" i="6"/>
  <c r="L27" i="6" s="1"/>
  <c r="J29" i="6"/>
  <c r="K29" i="6"/>
  <c r="AA10" i="5"/>
  <c r="Q11" i="5"/>
  <c r="S11" i="5"/>
  <c r="T11" i="5"/>
  <c r="U11" i="5"/>
  <c r="V11" i="5"/>
  <c r="W11" i="5"/>
  <c r="X11" i="5"/>
  <c r="Y11" i="5"/>
  <c r="Z11" i="5"/>
  <c r="Q12" i="5"/>
  <c r="S12" i="5"/>
  <c r="T12" i="5"/>
  <c r="G12" i="5" s="1"/>
  <c r="U12" i="5"/>
  <c r="V12" i="5"/>
  <c r="W12" i="5"/>
  <c r="X12" i="5"/>
  <c r="L12" i="5" s="1"/>
  <c r="Y12" i="5"/>
  <c r="Z12" i="5"/>
  <c r="Q13" i="5"/>
  <c r="S13" i="5"/>
  <c r="F13" i="5" s="1"/>
  <c r="T13" i="5"/>
  <c r="U13" i="5"/>
  <c r="V13" i="5"/>
  <c r="W13" i="5"/>
  <c r="K13" i="5" s="1"/>
  <c r="X13" i="5"/>
  <c r="Y13" i="5"/>
  <c r="Z13" i="5"/>
  <c r="Q15" i="5"/>
  <c r="D15" i="5" s="1"/>
  <c r="S15" i="5"/>
  <c r="T15" i="5"/>
  <c r="U15" i="5"/>
  <c r="V15" i="5"/>
  <c r="I15" i="5" s="1"/>
  <c r="W15" i="5"/>
  <c r="X15" i="5"/>
  <c r="Y15" i="5"/>
  <c r="Z15" i="5"/>
  <c r="Q16" i="5"/>
  <c r="S16" i="5"/>
  <c r="T16" i="5"/>
  <c r="U16" i="5"/>
  <c r="H16" i="5" s="1"/>
  <c r="V16" i="5"/>
  <c r="W16" i="5"/>
  <c r="X16" i="5"/>
  <c r="Y16" i="5"/>
  <c r="M16" i="5" s="1"/>
  <c r="Z16" i="5"/>
  <c r="Q17" i="5"/>
  <c r="F24" i="3"/>
  <c r="C18" i="5" s="1"/>
  <c r="S17" i="5"/>
  <c r="F17" i="5" s="1"/>
  <c r="T17" i="5"/>
  <c r="U17" i="5"/>
  <c r="V17" i="5"/>
  <c r="W17" i="5"/>
  <c r="K17" i="5" s="1"/>
  <c r="X17" i="5"/>
  <c r="Y17" i="5"/>
  <c r="Z17" i="5"/>
  <c r="Q18" i="5"/>
  <c r="D18" i="5" s="1"/>
  <c r="S18" i="5"/>
  <c r="T18" i="5"/>
  <c r="U18" i="5"/>
  <c r="V18" i="5"/>
  <c r="I18" i="5" s="1"/>
  <c r="W18" i="5"/>
  <c r="X18" i="5"/>
  <c r="Y18" i="5"/>
  <c r="Z18" i="5"/>
  <c r="Q19" i="5"/>
  <c r="S19" i="5"/>
  <c r="T19" i="5"/>
  <c r="U19" i="5"/>
  <c r="H19" i="5" s="1"/>
  <c r="V19" i="5"/>
  <c r="W19" i="5"/>
  <c r="X19" i="5"/>
  <c r="Y19" i="5"/>
  <c r="M19" i="5" s="1"/>
  <c r="Z19" i="5"/>
  <c r="Q20" i="5"/>
  <c r="S20" i="5"/>
  <c r="T20" i="5"/>
  <c r="G20" i="5" s="1"/>
  <c r="U20" i="5"/>
  <c r="V20" i="5"/>
  <c r="W20" i="5"/>
  <c r="X20" i="5"/>
  <c r="L20" i="5" s="1"/>
  <c r="Y20" i="5"/>
  <c r="Z20" i="5"/>
  <c r="Q21" i="5"/>
  <c r="F28" i="3"/>
  <c r="C22" i="5" s="1"/>
  <c r="S21" i="5"/>
  <c r="T21" i="5"/>
  <c r="U21" i="5"/>
  <c r="V21" i="5"/>
  <c r="I21" i="5" s="1"/>
  <c r="W21" i="5"/>
  <c r="X21" i="5"/>
  <c r="Y21" i="5"/>
  <c r="Z21" i="5"/>
  <c r="Q22" i="5"/>
  <c r="S22" i="5"/>
  <c r="T22" i="5"/>
  <c r="U22" i="5"/>
  <c r="H22" i="5" s="1"/>
  <c r="V22" i="5"/>
  <c r="W22" i="5"/>
  <c r="X22" i="5"/>
  <c r="Y22" i="5"/>
  <c r="M22" i="5" s="1"/>
  <c r="Z22" i="5"/>
  <c r="Q23" i="5"/>
  <c r="F30" i="3"/>
  <c r="C24" i="5" s="1"/>
  <c r="S23" i="5"/>
  <c r="F23" i="5" s="1"/>
  <c r="T23" i="5"/>
  <c r="U23" i="5"/>
  <c r="V23" i="5"/>
  <c r="W23" i="5"/>
  <c r="K23" i="5" s="1"/>
  <c r="X23" i="5"/>
  <c r="Y23" i="5"/>
  <c r="Z23" i="5"/>
  <c r="Q24" i="5"/>
  <c r="D24" i="5" s="1"/>
  <c r="S24" i="5"/>
  <c r="T24" i="5"/>
  <c r="U24" i="5"/>
  <c r="V24" i="5"/>
  <c r="I24" i="5" s="1"/>
  <c r="W24" i="5"/>
  <c r="X24" i="5"/>
  <c r="Y24" i="5"/>
  <c r="Z24" i="5"/>
  <c r="Q25" i="5"/>
  <c r="S25" i="5"/>
  <c r="T25" i="5"/>
  <c r="U25" i="5"/>
  <c r="H25" i="5" s="1"/>
  <c r="V25" i="5"/>
  <c r="W25" i="5"/>
  <c r="X25" i="5"/>
  <c r="Y25" i="5"/>
  <c r="M25" i="5" s="1"/>
  <c r="Z25" i="5"/>
  <c r="Q26" i="5"/>
  <c r="S26" i="5"/>
  <c r="T26" i="5"/>
  <c r="G26" i="5" s="1"/>
  <c r="U26" i="5"/>
  <c r="V26" i="5"/>
  <c r="W26" i="5"/>
  <c r="X26" i="5"/>
  <c r="L26" i="5" s="1"/>
  <c r="Y26" i="5"/>
  <c r="Z26" i="5"/>
  <c r="S27" i="5"/>
  <c r="T27" i="5"/>
  <c r="G27" i="5" s="1"/>
  <c r="U27" i="5"/>
  <c r="V27" i="5"/>
  <c r="W27" i="5"/>
  <c r="X27" i="5"/>
  <c r="L27" i="5" s="1"/>
  <c r="Y27" i="5"/>
  <c r="Z27" i="5"/>
  <c r="H40" i="5"/>
  <c r="I40" i="5"/>
  <c r="J40" i="5"/>
  <c r="K40" i="5"/>
  <c r="L40" i="5"/>
  <c r="M40" i="5"/>
  <c r="G41" i="5"/>
  <c r="G42" i="5"/>
  <c r="G43" i="5"/>
  <c r="G44" i="5"/>
  <c r="G45" i="5"/>
  <c r="G46" i="5"/>
  <c r="H47" i="5"/>
  <c r="I47" i="5"/>
  <c r="J47" i="5"/>
  <c r="K47" i="5"/>
  <c r="L47" i="5"/>
  <c r="M47" i="5"/>
  <c r="G48" i="5"/>
  <c r="G49" i="5"/>
  <c r="G50" i="5"/>
  <c r="G51" i="5"/>
  <c r="G52" i="5"/>
  <c r="W10" i="4"/>
  <c r="AM10" i="4"/>
  <c r="AN10" i="4"/>
  <c r="AO10" i="4"/>
  <c r="AP10" i="4"/>
  <c r="AQ10" i="4"/>
  <c r="AR10" i="4"/>
  <c r="AS10" i="4"/>
  <c r="E11" i="3"/>
  <c r="K11" i="3"/>
  <c r="L11" i="3"/>
  <c r="M11" i="3"/>
  <c r="N11" i="3"/>
  <c r="G29" i="6" s="1"/>
  <c r="O11" i="3"/>
  <c r="P11" i="3"/>
  <c r="Q11" i="3"/>
  <c r="R11" i="3"/>
  <c r="S11" i="3"/>
  <c r="T11" i="3"/>
  <c r="U11" i="3"/>
  <c r="V11" i="3"/>
  <c r="W11" i="3"/>
  <c r="Y11" i="3"/>
  <c r="Z11" i="3"/>
  <c r="AA11" i="3"/>
  <c r="AB11" i="3"/>
  <c r="AC11" i="3"/>
  <c r="AD11" i="3"/>
  <c r="AE11" i="3"/>
  <c r="AF11" i="3"/>
  <c r="AH11" i="3"/>
  <c r="AI11" i="3"/>
  <c r="AJ11" i="3"/>
  <c r="AK11" i="3"/>
  <c r="AL11" i="3"/>
  <c r="F12" i="3"/>
  <c r="D12" i="3" s="1"/>
  <c r="X12" i="3"/>
  <c r="X13" i="3"/>
  <c r="F13" i="3"/>
  <c r="D13" i="3" s="1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Y14" i="3"/>
  <c r="Z14" i="3"/>
  <c r="AA14" i="3"/>
  <c r="AB14" i="3"/>
  <c r="AC14" i="3"/>
  <c r="AD14" i="3"/>
  <c r="AE14" i="3"/>
  <c r="AF14" i="3"/>
  <c r="AH14" i="3"/>
  <c r="AI14" i="3"/>
  <c r="AJ14" i="3"/>
  <c r="AK14" i="3"/>
  <c r="AL14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AC10" i="3"/>
  <c r="AD19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M19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E18" i="3"/>
  <c r="F18" i="3"/>
  <c r="C12" i="5" s="1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Y18" i="3"/>
  <c r="AA18" i="3"/>
  <c r="Z18" i="3"/>
  <c r="AB18" i="3"/>
  <c r="AC18" i="3"/>
  <c r="AD18" i="3"/>
  <c r="AE18" i="3"/>
  <c r="AF18" i="3"/>
  <c r="AH18" i="3"/>
  <c r="AI18" i="3"/>
  <c r="AJ18" i="3"/>
  <c r="AK18" i="3"/>
  <c r="AL18" i="3"/>
  <c r="AM18" i="3"/>
  <c r="E19" i="3"/>
  <c r="F19" i="3"/>
  <c r="C13" i="5" s="1"/>
  <c r="H19" i="3"/>
  <c r="J19" i="3"/>
  <c r="K19" i="3"/>
  <c r="L19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M19" i="3"/>
  <c r="N19" i="3"/>
  <c r="O19" i="3"/>
  <c r="P19" i="3"/>
  <c r="Q19" i="3"/>
  <c r="R19" i="3"/>
  <c r="S19" i="3"/>
  <c r="T19" i="3"/>
  <c r="U19" i="3"/>
  <c r="V19" i="3"/>
  <c r="W19" i="3"/>
  <c r="Y19" i="3"/>
  <c r="AA19" i="3"/>
  <c r="AB19" i="3"/>
  <c r="AC19" i="3"/>
  <c r="AE19" i="3"/>
  <c r="AF19" i="3"/>
  <c r="AH19" i="3"/>
  <c r="AI19" i="3"/>
  <c r="AJ19" i="3"/>
  <c r="AK19" i="3"/>
  <c r="AL19" i="3"/>
  <c r="E21" i="3"/>
  <c r="F21" i="3"/>
  <c r="C15" i="5" s="1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M21" i="3"/>
  <c r="N21" i="3"/>
  <c r="O21" i="3"/>
  <c r="P21" i="3"/>
  <c r="Q21" i="3"/>
  <c r="R21" i="3"/>
  <c r="S21" i="3"/>
  <c r="T21" i="3"/>
  <c r="U21" i="3"/>
  <c r="V21" i="3"/>
  <c r="W21" i="3"/>
  <c r="Y21" i="3"/>
  <c r="AA21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C21" i="3"/>
  <c r="AE21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H21" i="3"/>
  <c r="AI21" i="3"/>
  <c r="AJ21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L21" i="3"/>
  <c r="E22" i="3"/>
  <c r="F22" i="3"/>
  <c r="C16" i="5" s="1"/>
  <c r="H22" i="3"/>
  <c r="J22" i="3"/>
  <c r="M22" i="3"/>
  <c r="N22" i="3"/>
  <c r="O22" i="3"/>
  <c r="P22" i="3"/>
  <c r="Q22" i="3"/>
  <c r="R22" i="3"/>
  <c r="S22" i="3"/>
  <c r="T22" i="3"/>
  <c r="U22" i="3"/>
  <c r="V22" i="3"/>
  <c r="W22" i="3"/>
  <c r="Y22" i="3"/>
  <c r="AA22" i="3"/>
  <c r="AC22" i="3"/>
  <c r="AE22" i="3"/>
  <c r="AI22" i="3"/>
  <c r="AJ22" i="3"/>
  <c r="AL22" i="3"/>
  <c r="E23" i="3"/>
  <c r="F23" i="3"/>
  <c r="C17" i="5" s="1"/>
  <c r="H23" i="3"/>
  <c r="J23" i="3"/>
  <c r="M23" i="3"/>
  <c r="N23" i="3"/>
  <c r="O23" i="3"/>
  <c r="P23" i="3"/>
  <c r="Q23" i="3"/>
  <c r="R23" i="3"/>
  <c r="S23" i="3"/>
  <c r="T23" i="3"/>
  <c r="U23" i="3"/>
  <c r="V23" i="3"/>
  <c r="W23" i="3"/>
  <c r="Y23" i="3"/>
  <c r="AA23" i="3"/>
  <c r="AC23" i="3"/>
  <c r="AE23" i="3"/>
  <c r="AH23" i="3"/>
  <c r="AI23" i="3"/>
  <c r="AJ23" i="3"/>
  <c r="AL23" i="3"/>
  <c r="E24" i="3"/>
  <c r="M24" i="3"/>
  <c r="N24" i="3"/>
  <c r="O24" i="3"/>
  <c r="P24" i="3"/>
  <c r="Q24" i="3"/>
  <c r="R24" i="3"/>
  <c r="S24" i="3"/>
  <c r="T24" i="3"/>
  <c r="U24" i="3"/>
  <c r="V24" i="3"/>
  <c r="W24" i="3"/>
  <c r="Y24" i="3"/>
  <c r="AA24" i="3"/>
  <c r="AC24" i="3"/>
  <c r="AE24" i="3"/>
  <c r="AH24" i="3"/>
  <c r="AI24" i="3"/>
  <c r="AJ24" i="3"/>
  <c r="AL24" i="3"/>
  <c r="E25" i="3"/>
  <c r="F25" i="3"/>
  <c r="C19" i="5" s="1"/>
  <c r="H25" i="3"/>
  <c r="J25" i="3"/>
  <c r="M25" i="3"/>
  <c r="N25" i="3"/>
  <c r="O25" i="3"/>
  <c r="P25" i="3"/>
  <c r="Q25" i="3"/>
  <c r="R25" i="3"/>
  <c r="S25" i="3"/>
  <c r="T25" i="3"/>
  <c r="U25" i="3"/>
  <c r="V25" i="3"/>
  <c r="W25" i="3"/>
  <c r="Y25" i="3"/>
  <c r="AA25" i="3"/>
  <c r="AC25" i="3"/>
  <c r="AE25" i="3"/>
  <c r="AH25" i="3"/>
  <c r="AI25" i="3"/>
  <c r="AJ25" i="3"/>
  <c r="AL25" i="3"/>
  <c r="E26" i="3"/>
  <c r="F26" i="3"/>
  <c r="C20" i="5" s="1"/>
  <c r="H26" i="3"/>
  <c r="J26" i="3"/>
  <c r="M26" i="3"/>
  <c r="N26" i="3"/>
  <c r="O26" i="3"/>
  <c r="P26" i="3"/>
  <c r="Q26" i="3"/>
  <c r="R26" i="3"/>
  <c r="S26" i="3"/>
  <c r="T26" i="3"/>
  <c r="U26" i="3"/>
  <c r="V26" i="3"/>
  <c r="W26" i="3"/>
  <c r="Y26" i="3"/>
  <c r="AA26" i="3"/>
  <c r="AC26" i="3"/>
  <c r="AE26" i="3"/>
  <c r="AH26" i="3"/>
  <c r="AI26" i="3"/>
  <c r="AJ26" i="3"/>
  <c r="AL26" i="3"/>
  <c r="E27" i="3"/>
  <c r="H27" i="3"/>
  <c r="J27" i="3"/>
  <c r="M27" i="3"/>
  <c r="N27" i="3"/>
  <c r="O27" i="3"/>
  <c r="P27" i="3"/>
  <c r="Q27" i="3"/>
  <c r="R27" i="3"/>
  <c r="S27" i="3"/>
  <c r="T27" i="3"/>
  <c r="U27" i="3"/>
  <c r="V27" i="3"/>
  <c r="W27" i="3"/>
  <c r="Y27" i="3"/>
  <c r="AA27" i="3"/>
  <c r="AC27" i="3"/>
  <c r="AE27" i="3"/>
  <c r="AH27" i="3"/>
  <c r="AI27" i="3"/>
  <c r="AJ27" i="3"/>
  <c r="AL27" i="3"/>
  <c r="E28" i="3"/>
  <c r="H28" i="3"/>
  <c r="J28" i="3"/>
  <c r="M28" i="3"/>
  <c r="N28" i="3"/>
  <c r="O28" i="3"/>
  <c r="P28" i="3"/>
  <c r="Q28" i="3"/>
  <c r="R28" i="3"/>
  <c r="S28" i="3"/>
  <c r="T28" i="3"/>
  <c r="U28" i="3"/>
  <c r="V28" i="3"/>
  <c r="W28" i="3"/>
  <c r="Y28" i="3"/>
  <c r="AA28" i="3"/>
  <c r="AC28" i="3"/>
  <c r="AE28" i="3"/>
  <c r="AI28" i="3"/>
  <c r="AJ28" i="3"/>
  <c r="AL28" i="3"/>
  <c r="E29" i="3"/>
  <c r="F29" i="3"/>
  <c r="C23" i="5" s="1"/>
  <c r="H29" i="3"/>
  <c r="J29" i="3"/>
  <c r="M29" i="3"/>
  <c r="N29" i="3"/>
  <c r="O29" i="3"/>
  <c r="P29" i="3"/>
  <c r="Q29" i="3"/>
  <c r="R29" i="3"/>
  <c r="S29" i="3"/>
  <c r="T29" i="3"/>
  <c r="U29" i="3"/>
  <c r="V29" i="3"/>
  <c r="W29" i="3"/>
  <c r="Y29" i="3"/>
  <c r="AA29" i="3"/>
  <c r="AC29" i="3"/>
  <c r="AE29" i="3"/>
  <c r="AH29" i="3"/>
  <c r="AI29" i="3"/>
  <c r="AJ29" i="3"/>
  <c r="AL29" i="3"/>
  <c r="E30" i="3"/>
  <c r="M30" i="3"/>
  <c r="N30" i="3"/>
  <c r="O30" i="3"/>
  <c r="P30" i="3"/>
  <c r="Q30" i="3"/>
  <c r="R30" i="3"/>
  <c r="S30" i="3"/>
  <c r="T30" i="3"/>
  <c r="U30" i="3"/>
  <c r="V30" i="3"/>
  <c r="W30" i="3"/>
  <c r="Y30" i="3"/>
  <c r="AA30" i="3"/>
  <c r="AC30" i="3"/>
  <c r="AE30" i="3"/>
  <c r="AH30" i="3"/>
  <c r="AI30" i="3"/>
  <c r="AJ30" i="3"/>
  <c r="AL30" i="3"/>
  <c r="E31" i="3"/>
  <c r="D31" i="3" s="1"/>
  <c r="M31" i="3"/>
  <c r="N31" i="3"/>
  <c r="O31" i="3"/>
  <c r="P31" i="3"/>
  <c r="Q31" i="3"/>
  <c r="R31" i="3"/>
  <c r="S31" i="3"/>
  <c r="T31" i="3"/>
  <c r="U31" i="3"/>
  <c r="V31" i="3"/>
  <c r="W31" i="3"/>
  <c r="Y31" i="3"/>
  <c r="AA31" i="3"/>
  <c r="AC31" i="3"/>
  <c r="AE31" i="3"/>
  <c r="AI31" i="3"/>
  <c r="AJ31" i="3"/>
  <c r="AL31" i="3"/>
  <c r="E32" i="3"/>
  <c r="F32" i="3"/>
  <c r="C26" i="5" s="1"/>
  <c r="H32" i="3"/>
  <c r="J32" i="3"/>
  <c r="M32" i="3"/>
  <c r="N32" i="3"/>
  <c r="O32" i="3"/>
  <c r="P32" i="3"/>
  <c r="Q32" i="3"/>
  <c r="R32" i="3"/>
  <c r="R33" i="3"/>
  <c r="R34" i="3"/>
  <c r="S32" i="3"/>
  <c r="T32" i="3"/>
  <c r="U32" i="3"/>
  <c r="V32" i="3"/>
  <c r="W32" i="3"/>
  <c r="Y32" i="3"/>
  <c r="AA32" i="3"/>
  <c r="AC32" i="3"/>
  <c r="AE32" i="3"/>
  <c r="AH32" i="3"/>
  <c r="AI32" i="3"/>
  <c r="AJ32" i="3"/>
  <c r="AL32" i="3"/>
  <c r="E33" i="3"/>
  <c r="M33" i="3"/>
  <c r="N33" i="3"/>
  <c r="O33" i="3"/>
  <c r="P33" i="3"/>
  <c r="Q33" i="3"/>
  <c r="S33" i="3"/>
  <c r="T33" i="3"/>
  <c r="U33" i="3"/>
  <c r="V33" i="3"/>
  <c r="V34" i="3"/>
  <c r="W33" i="3"/>
  <c r="Y33" i="3"/>
  <c r="AA33" i="3"/>
  <c r="AC33" i="3"/>
  <c r="AE33" i="3"/>
  <c r="AH33" i="3"/>
  <c r="AI33" i="3"/>
  <c r="AJ33" i="3"/>
  <c r="AL33" i="3"/>
  <c r="E34" i="3"/>
  <c r="F34" i="3"/>
  <c r="C28" i="5" s="1"/>
  <c r="M34" i="3"/>
  <c r="N34" i="3"/>
  <c r="O34" i="3"/>
  <c r="P34" i="3"/>
  <c r="Q34" i="3"/>
  <c r="S34" i="3"/>
  <c r="T34" i="3"/>
  <c r="U34" i="3"/>
  <c r="W34" i="3"/>
  <c r="Y34" i="3"/>
  <c r="AA34" i="3"/>
  <c r="AC34" i="3"/>
  <c r="AE34" i="3"/>
  <c r="AH34" i="3"/>
  <c r="AI34" i="3"/>
  <c r="AJ34" i="3"/>
  <c r="AL34" i="3"/>
  <c r="F8" i="2"/>
  <c r="G8" i="2"/>
  <c r="E9" i="2"/>
  <c r="E10" i="2"/>
  <c r="F11" i="2"/>
  <c r="G11" i="2"/>
  <c r="E12" i="2"/>
  <c r="E13" i="2"/>
  <c r="F14" i="2"/>
  <c r="G14" i="2"/>
  <c r="E15" i="2"/>
  <c r="E16" i="2"/>
  <c r="F17" i="2"/>
  <c r="G17" i="2"/>
  <c r="E18" i="2"/>
  <c r="E19" i="2"/>
  <c r="F20" i="2"/>
  <c r="G20" i="2"/>
  <c r="E21" i="2"/>
  <c r="E22" i="2"/>
  <c r="F24" i="2"/>
  <c r="G24" i="2"/>
  <c r="F25" i="2"/>
  <c r="G25" i="2"/>
  <c r="F31" i="2"/>
  <c r="G31" i="2"/>
  <c r="AH28" i="3"/>
  <c r="AH22" i="3"/>
  <c r="AH31" i="3"/>
  <c r="J30" i="6"/>
  <c r="H7" i="7"/>
  <c r="H30" i="6"/>
  <c r="G33" i="2" l="1"/>
  <c r="D24" i="11"/>
  <c r="D21" i="11"/>
  <c r="M21" i="6"/>
  <c r="F29" i="6"/>
  <c r="G47" i="5"/>
  <c r="O47" i="5" s="1"/>
  <c r="E31" i="2"/>
  <c r="E11" i="2"/>
  <c r="H29" i="6"/>
  <c r="G40" i="5"/>
  <c r="O40" i="5" s="1"/>
  <c r="G35" i="6"/>
  <c r="D21" i="6"/>
  <c r="E25" i="11"/>
  <c r="F27" i="5"/>
  <c r="F26" i="5"/>
  <c r="G25" i="5"/>
  <c r="H24" i="5"/>
  <c r="G22" i="5"/>
  <c r="H21" i="5"/>
  <c r="K20" i="5"/>
  <c r="L19" i="5"/>
  <c r="M18" i="5"/>
  <c r="I17" i="5"/>
  <c r="L16" i="5"/>
  <c r="M15" i="5"/>
  <c r="I13" i="5"/>
  <c r="K12" i="5"/>
  <c r="I27" i="5"/>
  <c r="I26" i="5"/>
  <c r="D26" i="5"/>
  <c r="K25" i="5"/>
  <c r="F25" i="5"/>
  <c r="L24" i="5"/>
  <c r="G24" i="5"/>
  <c r="M23" i="5"/>
  <c r="H23" i="5"/>
  <c r="D23" i="5"/>
  <c r="K22" i="5"/>
  <c r="F22" i="5"/>
  <c r="L21" i="5"/>
  <c r="G21" i="5"/>
  <c r="I20" i="5"/>
  <c r="D20" i="5"/>
  <c r="K19" i="5"/>
  <c r="F19" i="5"/>
  <c r="L18" i="5"/>
  <c r="G18" i="5"/>
  <c r="M17" i="5"/>
  <c r="H17" i="5"/>
  <c r="D17" i="5"/>
  <c r="K16" i="5"/>
  <c r="F16" i="5"/>
  <c r="L15" i="5"/>
  <c r="G15" i="5"/>
  <c r="M13" i="5"/>
  <c r="H13" i="5"/>
  <c r="I12" i="5"/>
  <c r="D12" i="5"/>
  <c r="K27" i="5"/>
  <c r="K26" i="5"/>
  <c r="L25" i="5"/>
  <c r="M24" i="5"/>
  <c r="I23" i="5"/>
  <c r="L22" i="5"/>
  <c r="M21" i="5"/>
  <c r="D21" i="5"/>
  <c r="F20" i="5"/>
  <c r="G19" i="5"/>
  <c r="H18" i="5"/>
  <c r="G16" i="5"/>
  <c r="H15" i="5"/>
  <c r="D13" i="5"/>
  <c r="F12" i="5"/>
  <c r="M27" i="5"/>
  <c r="H27" i="5"/>
  <c r="M26" i="5"/>
  <c r="H26" i="5"/>
  <c r="I25" i="5"/>
  <c r="D25" i="5"/>
  <c r="K24" i="5"/>
  <c r="F24" i="5"/>
  <c r="L23" i="5"/>
  <c r="G23" i="5"/>
  <c r="I22" i="5"/>
  <c r="D22" i="5"/>
  <c r="K21" i="5"/>
  <c r="F21" i="5"/>
  <c r="M20" i="5"/>
  <c r="J20" i="5" s="1"/>
  <c r="H20" i="5"/>
  <c r="I19" i="5"/>
  <c r="D19" i="5"/>
  <c r="K18" i="5"/>
  <c r="F18" i="5"/>
  <c r="L17" i="5"/>
  <c r="G17" i="5"/>
  <c r="I16" i="5"/>
  <c r="D16" i="5"/>
  <c r="K15" i="5"/>
  <c r="F15" i="5"/>
  <c r="L13" i="5"/>
  <c r="G13" i="5"/>
  <c r="M12" i="5"/>
  <c r="H12" i="5"/>
  <c r="D11" i="5"/>
  <c r="L14" i="5"/>
  <c r="G14" i="5"/>
  <c r="I14" i="5"/>
  <c r="K30" i="5"/>
  <c r="G30" i="5"/>
  <c r="I11" i="5"/>
  <c r="L11" i="5"/>
  <c r="N30" i="5"/>
  <c r="E14" i="5"/>
  <c r="D14" i="5"/>
  <c r="M30" i="5"/>
  <c r="I30" i="5"/>
  <c r="K11" i="5"/>
  <c r="F11" i="5"/>
  <c r="K14" i="5"/>
  <c r="H14" i="5"/>
  <c r="H30" i="5"/>
  <c r="L30" i="5"/>
  <c r="D30" i="5"/>
  <c r="M14" i="5"/>
  <c r="F14" i="5"/>
  <c r="M11" i="5"/>
  <c r="E11" i="5"/>
  <c r="H11" i="5"/>
  <c r="F30" i="5"/>
  <c r="G11" i="5"/>
  <c r="L29" i="5"/>
  <c r="K29" i="5"/>
  <c r="I29" i="5"/>
  <c r="F28" i="5"/>
  <c r="H29" i="5"/>
  <c r="G28" i="5"/>
  <c r="D29" i="5"/>
  <c r="M28" i="5"/>
  <c r="F29" i="5"/>
  <c r="I28" i="5"/>
  <c r="M29" i="5"/>
  <c r="H28" i="5"/>
  <c r="L28" i="5"/>
  <c r="G29" i="5"/>
  <c r="D28" i="5"/>
  <c r="K28" i="5"/>
  <c r="AA10" i="3"/>
  <c r="U10" i="3"/>
  <c r="U37" i="3" s="1"/>
  <c r="M10" i="3"/>
  <c r="AE10" i="3"/>
  <c r="Y10" i="3"/>
  <c r="AK10" i="3"/>
  <c r="Q10" i="3"/>
  <c r="I10" i="3"/>
  <c r="F39" i="3" s="1"/>
  <c r="AM10" i="3"/>
  <c r="AM38" i="3" s="1"/>
  <c r="AI10" i="3"/>
  <c r="W10" i="3"/>
  <c r="S10" i="3"/>
  <c r="S37" i="3" s="1"/>
  <c r="O10" i="3"/>
  <c r="K10" i="3"/>
  <c r="AG10" i="3"/>
  <c r="AG38" i="3" s="1"/>
  <c r="E10" i="3"/>
  <c r="G10" i="3"/>
  <c r="D28" i="3"/>
  <c r="F44" i="1"/>
  <c r="F38" i="1"/>
  <c r="X11" i="3"/>
  <c r="E53" i="1"/>
  <c r="E50" i="1"/>
  <c r="E49" i="1"/>
  <c r="E47" i="1"/>
  <c r="E45" i="1"/>
  <c r="F43" i="1"/>
  <c r="E42" i="1"/>
  <c r="E38" i="1"/>
  <c r="F40" i="1"/>
  <c r="E37" i="1"/>
  <c r="F11" i="3"/>
  <c r="D11" i="3" s="1"/>
  <c r="F53" i="1"/>
  <c r="F52" i="1"/>
  <c r="F49" i="1"/>
  <c r="E48" i="1"/>
  <c r="E46" i="1"/>
  <c r="E44" i="1"/>
  <c r="E43" i="1"/>
  <c r="E41" i="1"/>
  <c r="E40" i="1"/>
  <c r="E28" i="5"/>
  <c r="E29" i="5"/>
  <c r="E30" i="5"/>
  <c r="F48" i="1"/>
  <c r="F46" i="1"/>
  <c r="F42" i="1"/>
  <c r="E51" i="1"/>
  <c r="F37" i="1"/>
  <c r="D16" i="3"/>
  <c r="F51" i="1"/>
  <c r="F47" i="1"/>
  <c r="F45" i="1"/>
  <c r="F41" i="1"/>
  <c r="E52" i="1"/>
  <c r="F50" i="1"/>
  <c r="F30" i="2"/>
  <c r="J31" i="6"/>
  <c r="J33" i="6" s="1"/>
  <c r="D29" i="6"/>
  <c r="L29" i="6" s="1"/>
  <c r="D30" i="3"/>
  <c r="D24" i="3"/>
  <c r="AC37" i="3"/>
  <c r="AC38" i="3"/>
  <c r="X14" i="3"/>
  <c r="F8" i="7"/>
  <c r="AN21" i="3"/>
  <c r="J13" i="7"/>
  <c r="G27" i="2" s="1"/>
  <c r="H13" i="7"/>
  <c r="F27" i="2" s="1"/>
  <c r="G21" i="11"/>
  <c r="E20" i="2"/>
  <c r="X21" i="3"/>
  <c r="D25" i="3"/>
  <c r="D19" i="3"/>
  <c r="AN22" i="3"/>
  <c r="D34" i="3"/>
  <c r="D21" i="3"/>
  <c r="D16" i="1"/>
  <c r="D18" i="1"/>
  <c r="F22" i="11"/>
  <c r="D23" i="11"/>
  <c r="E17" i="2"/>
  <c r="G23" i="2"/>
  <c r="E24" i="2"/>
  <c r="F23" i="2"/>
  <c r="F29" i="2"/>
  <c r="G30" i="2"/>
  <c r="F31" i="6"/>
  <c r="F33" i="6" s="1"/>
  <c r="F33" i="2"/>
  <c r="E33" i="2" s="1"/>
  <c r="H35" i="6"/>
  <c r="K35" i="6"/>
  <c r="K31" i="6"/>
  <c r="K33" i="6" s="1"/>
  <c r="G30" i="6"/>
  <c r="G31" i="6" s="1"/>
  <c r="G33" i="6" s="1"/>
  <c r="N21" i="6"/>
  <c r="I35" i="6"/>
  <c r="D23" i="1"/>
  <c r="J9" i="7"/>
  <c r="G26" i="2" s="1"/>
  <c r="E17" i="1"/>
  <c r="F12" i="7"/>
  <c r="X26" i="3"/>
  <c r="X18" i="3"/>
  <c r="X31" i="3"/>
  <c r="AO32" i="3"/>
  <c r="AO18" i="3"/>
  <c r="AO28" i="3"/>
  <c r="AO25" i="3"/>
  <c r="X27" i="3"/>
  <c r="X25" i="3"/>
  <c r="X19" i="3"/>
  <c r="AO22" i="3"/>
  <c r="AO26" i="3"/>
  <c r="D22" i="3"/>
  <c r="F14" i="3"/>
  <c r="D14" i="3" s="1"/>
  <c r="AN29" i="3"/>
  <c r="AO23" i="3"/>
  <c r="F34" i="2"/>
  <c r="D29" i="3"/>
  <c r="D23" i="3"/>
  <c r="AN18" i="3"/>
  <c r="E63" i="1"/>
  <c r="E56" i="1" s="1"/>
  <c r="F63" i="1"/>
  <c r="F56" i="1" s="1"/>
  <c r="AN25" i="3"/>
  <c r="AO21" i="3"/>
  <c r="AO27" i="3"/>
  <c r="X34" i="3"/>
  <c r="X33" i="3"/>
  <c r="D32" i="3"/>
  <c r="X30" i="3"/>
  <c r="AO29" i="3"/>
  <c r="X29" i="3"/>
  <c r="AO24" i="3"/>
  <c r="X22" i="3"/>
  <c r="E27" i="5"/>
  <c r="E23" i="5"/>
  <c r="E13" i="5"/>
  <c r="AO31" i="3"/>
  <c r="D33" i="3"/>
  <c r="X32" i="3"/>
  <c r="X24" i="3"/>
  <c r="X23" i="3"/>
  <c r="E20" i="5"/>
  <c r="E22" i="5"/>
  <c r="E26" i="5"/>
  <c r="E18" i="5"/>
  <c r="E15" i="5"/>
  <c r="E19" i="5"/>
  <c r="E16" i="5"/>
  <c r="E12" i="5"/>
  <c r="E17" i="5"/>
  <c r="D19" i="1"/>
  <c r="F17" i="1"/>
  <c r="F11" i="7"/>
  <c r="E25" i="5"/>
  <c r="AN27" i="3"/>
  <c r="E14" i="2"/>
  <c r="AO34" i="3"/>
  <c r="AN34" i="3"/>
  <c r="AO33" i="3"/>
  <c r="D67" i="1"/>
  <c r="G67" i="1" s="1"/>
  <c r="D18" i="3"/>
  <c r="E35" i="6"/>
  <c r="D20" i="11"/>
  <c r="D22" i="11" s="1"/>
  <c r="E22" i="11"/>
  <c r="AN31" i="3"/>
  <c r="AN28" i="3"/>
  <c r="AN26" i="3"/>
  <c r="AN32" i="3"/>
  <c r="H31" i="6"/>
  <c r="E24" i="5"/>
  <c r="F7" i="7"/>
  <c r="H9" i="7"/>
  <c r="E21" i="5"/>
  <c r="AN24" i="3"/>
  <c r="E36" i="1"/>
  <c r="D26" i="3"/>
  <c r="AN23" i="3"/>
  <c r="AN19" i="3"/>
  <c r="AO30" i="3"/>
  <c r="AN30" i="3"/>
  <c r="L21" i="6"/>
  <c r="AN33" i="3"/>
  <c r="E25" i="2"/>
  <c r="E8" i="2"/>
  <c r="X28" i="3"/>
  <c r="D27" i="3"/>
  <c r="F25" i="11"/>
  <c r="D25" i="11" s="1"/>
  <c r="G32" i="2"/>
  <c r="F21" i="1" s="1"/>
  <c r="D8" i="6"/>
  <c r="F35" i="6"/>
  <c r="G23" i="11"/>
  <c r="AO19" i="3"/>
  <c r="E30" i="2" l="1"/>
  <c r="D30" i="6"/>
  <c r="L30" i="6" s="1"/>
  <c r="J23" i="5"/>
  <c r="J27" i="5"/>
  <c r="J12" i="5"/>
  <c r="J16" i="5"/>
  <c r="J17" i="5"/>
  <c r="J13" i="5"/>
  <c r="J18" i="5"/>
  <c r="J22" i="5"/>
  <c r="J15" i="5"/>
  <c r="J25" i="5"/>
  <c r="O21" i="5"/>
  <c r="O17" i="5"/>
  <c r="O15" i="5"/>
  <c r="O20" i="5"/>
  <c r="O27" i="5"/>
  <c r="O29" i="5"/>
  <c r="J24" i="5"/>
  <c r="J19" i="5"/>
  <c r="J28" i="5"/>
  <c r="J11" i="5"/>
  <c r="J26" i="5"/>
  <c r="J21" i="5"/>
  <c r="O12" i="5"/>
  <c r="O28" i="5"/>
  <c r="J29" i="5"/>
  <c r="J30" i="5"/>
  <c r="O16" i="5"/>
  <c r="O26" i="5"/>
  <c r="O13" i="5"/>
  <c r="J14" i="5"/>
  <c r="O18" i="5"/>
  <c r="O24" i="5"/>
  <c r="O25" i="5"/>
  <c r="O19" i="5"/>
  <c r="O22" i="5"/>
  <c r="O23" i="5"/>
  <c r="O30" i="5"/>
  <c r="O14" i="5"/>
  <c r="D47" i="1"/>
  <c r="G47" i="1" s="1"/>
  <c r="D40" i="1"/>
  <c r="G40" i="1" s="1"/>
  <c r="D53" i="1"/>
  <c r="G53" i="1" s="1"/>
  <c r="E35" i="1"/>
  <c r="I56" i="1" s="1"/>
  <c r="M10" i="5"/>
  <c r="D66" i="1" s="1"/>
  <c r="G66" i="1" s="1"/>
  <c r="L10" i="5"/>
  <c r="D65" i="1" s="1"/>
  <c r="G65" i="1" s="1"/>
  <c r="K10" i="5"/>
  <c r="G10" i="5"/>
  <c r="D60" i="1" s="1"/>
  <c r="G60" i="1" s="1"/>
  <c r="I10" i="5"/>
  <c r="D62" i="1" s="1"/>
  <c r="G62" i="1" s="1"/>
  <c r="D10" i="5"/>
  <c r="D57" i="1" s="1"/>
  <c r="E10" i="5"/>
  <c r="D58" i="1" s="1"/>
  <c r="G58" i="1" s="1"/>
  <c r="F10" i="5"/>
  <c r="D59" i="1" s="1"/>
  <c r="G59" i="1" s="1"/>
  <c r="H10" i="5"/>
  <c r="D61" i="1" s="1"/>
  <c r="G61" i="1" s="1"/>
  <c r="D43" i="1"/>
  <c r="G43" i="1" s="1"/>
  <c r="F13" i="7"/>
  <c r="E27" i="2"/>
  <c r="D48" i="1"/>
  <c r="G48" i="1" s="1"/>
  <c r="AG37" i="3"/>
  <c r="D42" i="1"/>
  <c r="G42" i="1" s="1"/>
  <c r="D51" i="1"/>
  <c r="G51" i="1" s="1"/>
  <c r="D45" i="1"/>
  <c r="G45" i="1" s="1"/>
  <c r="D41" i="1"/>
  <c r="G41" i="1" s="1"/>
  <c r="D50" i="1"/>
  <c r="G50" i="1" s="1"/>
  <c r="D49" i="1"/>
  <c r="G49" i="1" s="1"/>
  <c r="D44" i="1"/>
  <c r="G44" i="1" s="1"/>
  <c r="D46" i="1"/>
  <c r="G46" i="1" s="1"/>
  <c r="U38" i="3"/>
  <c r="D52" i="1"/>
  <c r="G52" i="1" s="1"/>
  <c r="D17" i="1"/>
  <c r="G28" i="2"/>
  <c r="F15" i="1" s="1"/>
  <c r="E23" i="2"/>
  <c r="G29" i="2"/>
  <c r="F24" i="1" s="1"/>
  <c r="E24" i="1"/>
  <c r="D38" i="1"/>
  <c r="G38" i="1" s="1"/>
  <c r="F32" i="2"/>
  <c r="E21" i="1" s="1"/>
  <c r="D21" i="1" s="1"/>
  <c r="E34" i="2"/>
  <c r="S38" i="3"/>
  <c r="AI37" i="3"/>
  <c r="AI38" i="3"/>
  <c r="G38" i="3"/>
  <c r="M38" i="3"/>
  <c r="M37" i="3"/>
  <c r="D35" i="6"/>
  <c r="L8" i="6"/>
  <c r="M8" i="6"/>
  <c r="F9" i="7"/>
  <c r="F26" i="2"/>
  <c r="F14" i="1"/>
  <c r="AK37" i="3"/>
  <c r="AK38" i="3"/>
  <c r="X10" i="3"/>
  <c r="Y37" i="3"/>
  <c r="Y38" i="3"/>
  <c r="W38" i="3"/>
  <c r="W37" i="3"/>
  <c r="H33" i="6"/>
  <c r="D31" i="6"/>
  <c r="AA37" i="3"/>
  <c r="AA38" i="3"/>
  <c r="E38" i="3"/>
  <c r="AE37" i="3"/>
  <c r="AE38" i="3"/>
  <c r="K37" i="3"/>
  <c r="K38" i="3"/>
  <c r="O37" i="3"/>
  <c r="O38" i="3"/>
  <c r="Q38" i="3"/>
  <c r="Q37" i="3"/>
  <c r="D37" i="1"/>
  <c r="G37" i="1" s="1"/>
  <c r="J10" i="5" l="1"/>
  <c r="E29" i="2"/>
  <c r="D24" i="1"/>
  <c r="E32" i="2"/>
  <c r="G57" i="1"/>
  <c r="X37" i="3"/>
  <c r="X38" i="3"/>
  <c r="L31" i="6"/>
  <c r="D33" i="6"/>
  <c r="D64" i="1"/>
  <c r="E20" i="1"/>
  <c r="H35" i="1"/>
  <c r="E26" i="2"/>
  <c r="F28" i="2"/>
  <c r="D63" i="1" l="1"/>
  <c r="G64" i="1"/>
  <c r="E28" i="2"/>
  <c r="E15" i="1"/>
  <c r="E14" i="1" l="1"/>
  <c r="D15" i="1"/>
  <c r="G63" i="1"/>
  <c r="D56" i="1"/>
  <c r="G56" i="1" l="1"/>
  <c r="D14" i="1"/>
  <c r="E22" i="1"/>
  <c r="E26" i="1" l="1"/>
  <c r="E32" i="1" s="1"/>
  <c r="E33" i="1" l="1"/>
  <c r="J34" i="6" s="1"/>
  <c r="E34" i="1" l="1"/>
  <c r="C11" i="5" l="1"/>
  <c r="F10" i="3"/>
  <c r="H10" i="3" l="1"/>
  <c r="H38" i="3" s="1"/>
  <c r="F38" i="3"/>
  <c r="D10" i="3"/>
  <c r="F37" i="3"/>
  <c r="O11" i="5"/>
  <c r="C10" i="5"/>
  <c r="O10" i="5" s="1"/>
  <c r="AN17" i="3"/>
  <c r="J10" i="3" l="1"/>
  <c r="F36" i="1"/>
  <c r="L10" i="3" l="1"/>
  <c r="D36" i="1"/>
  <c r="G36" i="1" s="1"/>
  <c r="F35" i="1"/>
  <c r="J38" i="3"/>
  <c r="F40" i="3"/>
  <c r="AN10" i="3"/>
  <c r="N10" i="3" l="1"/>
  <c r="I35" i="1"/>
  <c r="D35" i="1"/>
  <c r="F20" i="1"/>
  <c r="J56" i="1"/>
  <c r="L38" i="3"/>
  <c r="L37" i="3"/>
  <c r="D20" i="1" l="1"/>
  <c r="F22" i="1"/>
  <c r="G35" i="1"/>
  <c r="H56" i="1"/>
  <c r="N37" i="3"/>
  <c r="N38" i="3"/>
  <c r="P10" i="3"/>
  <c r="F26" i="1" l="1"/>
  <c r="D22" i="1"/>
  <c r="R10" i="3"/>
  <c r="P37" i="3"/>
  <c r="P38" i="3"/>
  <c r="R38" i="3" l="1"/>
  <c r="R37" i="3"/>
  <c r="T10" i="3"/>
  <c r="F32" i="1"/>
  <c r="D26" i="1"/>
  <c r="D34" i="6" s="1"/>
  <c r="V10" i="3" l="1"/>
  <c r="D32" i="1"/>
  <c r="F33" i="1"/>
  <c r="T38" i="3"/>
  <c r="T37" i="3"/>
  <c r="K34" i="6" l="1"/>
  <c r="F34" i="1"/>
  <c r="D33" i="1"/>
  <c r="D34" i="1" s="1"/>
  <c r="V37" i="3"/>
  <c r="V38" i="3"/>
  <c r="Z10" i="3"/>
  <c r="AB10" i="3" l="1"/>
  <c r="Z38" i="3"/>
  <c r="Z37" i="3"/>
  <c r="AD10" i="3" l="1"/>
  <c r="AB37" i="3"/>
  <c r="AB38" i="3"/>
  <c r="AF10" i="3" l="1"/>
  <c r="AD38" i="3"/>
  <c r="AD37" i="3"/>
  <c r="AH10" i="3" l="1"/>
  <c r="AF37" i="3"/>
  <c r="AF38" i="3"/>
  <c r="AL10" i="3" l="1"/>
  <c r="AJ10" i="3"/>
  <c r="AO10" i="3" s="1"/>
  <c r="AO17" i="3"/>
  <c r="AH38" i="3"/>
  <c r="AH37" i="3"/>
  <c r="AJ38" i="3" l="1"/>
  <c r="AJ37" i="3"/>
  <c r="AL38" i="3"/>
  <c r="AL37" i="3"/>
</calcChain>
</file>

<file path=xl/sharedStrings.xml><?xml version="1.0" encoding="utf-8"?>
<sst xmlns="http://schemas.openxmlformats.org/spreadsheetml/2006/main" count="1359" uniqueCount="626">
  <si>
    <t>Численность инвалидов в трудоспособном возрасте</t>
  </si>
  <si>
    <t xml:space="preserve">     из них:
       занятые в экономике</t>
  </si>
  <si>
    <t>Численность неработающих пенсионеров в трудоспособном возрасте, получающих пенсии по старости на льготных условиях</t>
  </si>
  <si>
    <t>X</t>
  </si>
  <si>
    <t>Ячейка желтого цвета содержит формулу и закрыта для ввода информации</t>
  </si>
  <si>
    <t>Приложение 2</t>
  </si>
  <si>
    <t>Наименование показателей</t>
  </si>
  <si>
    <t>стр.03=стр.01-стр.02</t>
  </si>
  <si>
    <t>стр.07=стр.05-стр.06</t>
  </si>
  <si>
    <t>Сведения о численности работников</t>
  </si>
  <si>
    <t xml:space="preserve">      пенсионеры по старости</t>
  </si>
  <si>
    <t xml:space="preserve">      пенсионеры в трудоспособном возрасте, получающие пенсии по старости на льготных условиях</t>
  </si>
  <si>
    <t xml:space="preserve">      имеющие среднее профессиональное образование</t>
  </si>
  <si>
    <t xml:space="preserve">           из них: в трудоспособном возрасте</t>
  </si>
  <si>
    <t>в трудоспособном возрасте</t>
  </si>
  <si>
    <t xml:space="preserve">      граждане, освобожденные из учреждений, исполняющих наказание в виде лишения свободы</t>
  </si>
  <si>
    <t xml:space="preserve">      иностранные работники</t>
  </si>
  <si>
    <t>Руководитель организации   _________________________/____________________/
                                                     подпись                                    ФИО</t>
  </si>
  <si>
    <t xml:space="preserve">      16-17 лет</t>
  </si>
  <si>
    <t xml:space="preserve">      18-19 лет</t>
  </si>
  <si>
    <t xml:space="preserve">      20-29 лет</t>
  </si>
  <si>
    <r>
      <t xml:space="preserve">                    </t>
    </r>
    <r>
      <rPr>
        <u/>
        <sz val="9"/>
        <rFont val="Times New Roman"/>
        <family val="1"/>
        <charset val="204"/>
      </rPr>
      <t xml:space="preserve"> в том числе:</t>
    </r>
    <r>
      <rPr>
        <sz val="9"/>
        <rFont val="Times New Roman"/>
        <family val="1"/>
        <charset val="204"/>
      </rPr>
      <t xml:space="preserve">
              </t>
    </r>
    <r>
      <rPr>
        <i/>
        <sz val="9"/>
        <rFont val="Times New Roman"/>
        <family val="1"/>
        <charset val="204"/>
      </rPr>
      <t xml:space="preserve"> в городской местности    </t>
    </r>
  </si>
  <si>
    <r>
      <t xml:space="preserve">               </t>
    </r>
    <r>
      <rPr>
        <i/>
        <sz val="9"/>
        <rFont val="Times New Roman"/>
        <family val="1"/>
        <charset val="204"/>
      </rPr>
      <t>в сельской местности</t>
    </r>
  </si>
  <si>
    <r>
      <t>Из строки 01: проживают</t>
    </r>
    <r>
      <rPr>
        <sz val="9"/>
        <rFont val="Times New Roman"/>
        <family val="1"/>
        <charset val="204"/>
      </rPr>
      <t xml:space="preserve">
      на территории данного района (округа)</t>
    </r>
  </si>
  <si>
    <t>Всего занято
 сумма граф со 2 по 8</t>
  </si>
  <si>
    <t>всего сумма граф 9-12</t>
  </si>
  <si>
    <t>Приложение 5</t>
  </si>
  <si>
    <t>номер строки</t>
  </si>
  <si>
    <t xml:space="preserve">      имеющие начальное профессиональное образование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</si>
  <si>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</si>
  <si>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прил.7, стр.03</t>
  </si>
  <si>
    <t xml:space="preserve">      инвалиды военнослужащие**)</t>
  </si>
  <si>
    <t>гр.3=гр.4+гр.5+гр.6+гр.7</t>
  </si>
  <si>
    <t>данные графы 8 д.б. меньше, либо равны гр.3</t>
  </si>
  <si>
    <t>гр.3=гр.17+18+19+20 (по образованию)</t>
  </si>
  <si>
    <t>прибыли для работы в данной местности</t>
  </si>
  <si>
    <t xml:space="preserve">в том числе проживают на данной территории: </t>
  </si>
  <si>
    <t>Распределение численности занятых по видам экономической деятельности и формам собственности, чел.</t>
  </si>
  <si>
    <t>стр.06=стр.01+
стр.02-стр.03-стр.04+(-)стр.05</t>
  </si>
  <si>
    <t>прил.7, стр.07</t>
  </si>
  <si>
    <t>оценочные данные</t>
  </si>
  <si>
    <t>прил.3 (сводная), стр.10</t>
  </si>
  <si>
    <t>прил.3 (сводная), стр.11</t>
  </si>
  <si>
    <t>прил.3 (сводная), стр.12</t>
  </si>
  <si>
    <t>прил.3 (сводная), стр.13</t>
  </si>
  <si>
    <t>прил.3 (сводная), стр.14</t>
  </si>
  <si>
    <t>прил.3 (сводная), стр.15</t>
  </si>
  <si>
    <t>прил.3 (сводная), стр.16</t>
  </si>
  <si>
    <t>прил.3 (сводная), стр.17</t>
  </si>
  <si>
    <t>прил.3 (сводная), стр.18</t>
  </si>
  <si>
    <t>прил.3 (сводная), стр.19</t>
  </si>
  <si>
    <t>прил.3 (сводная), стр.20</t>
  </si>
  <si>
    <t>прил.3 (сводная), стр.21</t>
  </si>
  <si>
    <t>прил.3 (сводная), стр.22</t>
  </si>
  <si>
    <t>Приложение 3 (сводная)  страница 1</t>
  </si>
  <si>
    <t>Приложение 3 (сводная)  страница 2</t>
  </si>
  <si>
    <t>численность пенсионеров в трудоспособном возрасте, получающих пенсии по старости на льготных условиях</t>
  </si>
  <si>
    <t>имеющие среднее профессиональное образование</t>
  </si>
  <si>
    <t>имеющие начальное профессиональное образование</t>
  </si>
  <si>
    <t>Инвалиды, в том числе:</t>
  </si>
  <si>
    <t>граждане, освобожденные из учреждений, исполняющих наказание в виде лишения свободы</t>
  </si>
  <si>
    <t>(форма № 94 (пенсии) (годовая) из стр.14, гр.3-выделить пенсионеров по инвалидности)</t>
  </si>
  <si>
    <t>(форма № 94 (пенсии) (годовая) из стр.14,  гр.4-выделить пнсионеров по инвалидности)</t>
  </si>
  <si>
    <t>(форма №94 (пенсии) (годовая) из стр.14,  гр.3-выделить пенсионеров по старости)</t>
  </si>
  <si>
    <t>(форма №94 (пенсии) (годовая) из стр 14, гр.4-выделить пенсионеров по старости)</t>
  </si>
  <si>
    <t xml:space="preserve">                в сельской местности </t>
  </si>
  <si>
    <t>Приложение 3 (разработочное)  страница 1</t>
  </si>
  <si>
    <t>43</t>
  </si>
  <si>
    <t>44</t>
  </si>
  <si>
    <t>прил. 2 стр.13</t>
  </si>
  <si>
    <t>Трудоустроятся</t>
  </si>
  <si>
    <t>Численность постоянно проживающих на территории сельского совета (стр.02+стр.03)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</si>
  <si>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работают  </t>
    </r>
    <r>
      <rPr>
        <sz val="11"/>
        <rFont val="Times New Roman"/>
        <family val="1"/>
        <charset val="204"/>
      </rPr>
      <t>(стр.05+06+07+09)</t>
    </r>
  </si>
  <si>
    <t>прил.3(сводная), стр.05</t>
  </si>
  <si>
    <t>Всего (сумма гр.2,3,4)</t>
  </si>
  <si>
    <t>Сальдо маятниковой миграция по численности учащихся в трудоспособном возрасте</t>
  </si>
  <si>
    <t>Из графы 01 по возрасту:</t>
  </si>
  <si>
    <t xml:space="preserve">                                               20-30 лет</t>
  </si>
  <si>
    <t xml:space="preserve">                                        от 31 года и старше</t>
  </si>
  <si>
    <t>Сальдо маятниковой миграции работающих (+,-)</t>
  </si>
  <si>
    <t>Сальдо маятниковой миграции по численности работающих в трудоспособном возрасте</t>
  </si>
  <si>
    <t>стр.02= стр.03+04+05</t>
  </si>
  <si>
    <t>стр.05= стр.06+07</t>
  </si>
  <si>
    <t>прил.3 (сводная), гр.15, стр.01,02,05</t>
  </si>
  <si>
    <t>стр.10=стр.02-стр.08-стр.09</t>
  </si>
  <si>
    <t>Приложение 13</t>
  </si>
  <si>
    <t>Численность постоянного населения, на начало года</t>
  </si>
  <si>
    <t>в том числе: 
            трудоспособное население в трудоспособном возрасте</t>
  </si>
  <si>
    <t>лица старше трудоспособного возраста и подростки, занятые в экономике</t>
  </si>
  <si>
    <t>в том числе:
        лица старше трудоспособного возраста</t>
  </si>
  <si>
    <t>20-30 
лет</t>
  </si>
  <si>
    <t>31-54 лет (для жен.)
31-59 лет (для муж.)</t>
  </si>
  <si>
    <r>
      <t>в том числе:</t>
    </r>
    <r>
      <rPr>
        <sz val="11"/>
        <rFont val="Times New Roman"/>
        <family val="1"/>
        <charset val="204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</si>
  <si>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прил.6.1 стр.02,03,04,05</t>
  </si>
  <si>
    <t>прил.2, стр.10</t>
  </si>
  <si>
    <t>стр.14=стр.10-стр.11-стр.12-стр.13</t>
  </si>
  <si>
    <r>
      <t xml:space="preserve"> </t>
    </r>
    <r>
      <rPr>
        <b/>
        <sz val="11"/>
        <rFont val="Times New Roman Cyr"/>
        <charset val="204"/>
      </rPr>
      <t>Из строки 11:</t>
    </r>
    <r>
      <rPr>
        <sz val="11"/>
        <rFont val="Times New Roman CYR"/>
        <family val="1"/>
        <charset val="204"/>
      </rPr>
      <t xml:space="preserve">
       -численность  молодежи от 16-29 лет, занятая в экономике данного района (округа) (с</t>
    </r>
    <r>
      <rPr>
        <i/>
        <sz val="11"/>
        <rFont val="Times New Roman Cyr"/>
        <charset val="204"/>
      </rPr>
      <t xml:space="preserve"> учетом маятниковой миграции работающей молодежи, проживающей на данной территории)</t>
    </r>
  </si>
  <si>
    <t>Сальдо маятниковой миграции обучающихся (+,-)</t>
  </si>
  <si>
    <r>
      <t>Численность</t>
    </r>
    <r>
      <rPr>
        <b/>
        <sz val="11"/>
        <rFont val="Times New Roman Cyr"/>
        <charset val="204"/>
      </rPr>
      <t xml:space="preserve"> молодежи</t>
    </r>
    <r>
      <rPr>
        <sz val="11"/>
        <rFont val="Times New Roman CYR"/>
        <family val="1"/>
        <charset val="204"/>
      </rPr>
      <t xml:space="preserve"> в трудоспособном возрасте от 16 до 29 лет, проживающей на территории данного района (округа)</t>
    </r>
  </si>
  <si>
    <t xml:space="preserve">   Численность молодых людей, которая не занята в экономике данного района (округа) и не учится, в % к общей численности трудоспособного населения в трудоспособном возрасте, не занятого в экономике и обучением (с учетом маятниковой миграции работающих и обучающихся)</t>
  </si>
  <si>
    <t>стр.10=стр.01прил.6.2-стр10;11 прил.6.1+
стр.10;11;12прил.5</t>
  </si>
  <si>
    <t>стр.11=стр.08-09-10</t>
  </si>
  <si>
    <t>стр.13=стр.11/стр.08*100, в %</t>
  </si>
  <si>
    <r>
      <t>Маятниковая миграция обучающихся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учебу из данной местности</t>
    </r>
  </si>
  <si>
    <t>(численность обучающихся на начало календарного года принимается равной численности обучающихся на начало учебного года)</t>
  </si>
  <si>
    <t>ок</t>
  </si>
  <si>
    <r>
      <t>Приложение 13</t>
    </r>
    <r>
      <rPr>
        <sz val="11"/>
        <rFont val="Times New Roman"/>
        <family val="1"/>
        <charset val="204"/>
      </rPr>
      <t xml:space="preserve">
Заполняется государственными казенными учреждениями Новосибирской области центрами занятости населения</t>
    </r>
  </si>
  <si>
    <r>
      <t xml:space="preserve">Из строки 01 </t>
    </r>
    <r>
      <rPr>
        <b/>
        <u/>
        <sz val="11"/>
        <rFont val="Times New Roman Cyr"/>
        <charset val="204"/>
      </rPr>
      <t>прибыли для учебы</t>
    </r>
    <r>
      <rPr>
        <sz val="11"/>
        <rFont val="Times New Roman Cyr"/>
        <charset val="204"/>
      </rPr>
      <t xml:space="preserve"> из других территорий и учатся в образовательных организациях, расположенных на территории данного района:
                в городской местности:</t>
    </r>
  </si>
  <si>
    <t>Образовательные организации, осуществляющие образовательную деятельность</t>
  </si>
  <si>
    <r>
      <t xml:space="preserve">в том числе </t>
    </r>
    <r>
      <rPr>
        <b/>
        <u/>
        <sz val="9"/>
        <rFont val="Times New Roman"/>
        <family val="1"/>
        <charset val="204"/>
      </rPr>
      <t>проживают на данной территрии (прибыли для учебы из других территорий и учатся в образовательных организациях, расположенных):</t>
    </r>
  </si>
  <si>
    <r>
      <t xml:space="preserve">        </t>
    </r>
    <r>
      <rPr>
        <b/>
        <sz val="11"/>
        <rFont val="Times New Roman Cyr"/>
        <charset val="204"/>
      </rPr>
      <t xml:space="preserve"> Из строки 01:</t>
    </r>
    <r>
      <rPr>
        <sz val="11"/>
        <rFont val="Times New Roman CYR"/>
        <family val="1"/>
        <charset val="204"/>
      </rPr>
      <t xml:space="preserve">
       численность учащихся государственных (негосударственных) </t>
    </r>
    <r>
      <rPr>
        <b/>
        <sz val="11"/>
        <rFont val="Times New Roman Cyr"/>
        <charset val="204"/>
      </rPr>
      <t>общеобразовательных</t>
    </r>
    <r>
      <rPr>
        <sz val="11"/>
        <rFont val="Times New Roman CYR"/>
        <family val="1"/>
        <charset val="204"/>
      </rPr>
      <t xml:space="preserve"> организаций</t>
    </r>
  </si>
  <si>
    <r>
      <t xml:space="preserve">       численность обучащихся в государственных (негосударственных) </t>
    </r>
    <r>
      <rPr>
        <b/>
        <sz val="11"/>
        <rFont val="Times New Roman Cyr"/>
        <charset val="204"/>
      </rPr>
      <t>профессиональных образовательных организациях</t>
    </r>
    <r>
      <rPr>
        <sz val="11"/>
        <rFont val="Times New Roman CYR"/>
        <family val="1"/>
        <charset val="204"/>
      </rPr>
      <t xml:space="preserve"> </t>
    </r>
  </si>
  <si>
    <r>
      <t xml:space="preserve">       численность студентов государственных (негосударственных)образовательных организаций </t>
    </r>
    <r>
      <rPr>
        <b/>
        <sz val="11"/>
        <rFont val="Times New Roman Cyr"/>
        <charset val="204"/>
      </rPr>
      <t>высшего  образования</t>
    </r>
  </si>
  <si>
    <r>
      <t xml:space="preserve">        -численность обучающихся в трудоспособном возрасте с отрывом от работы в образовательных организациях </t>
    </r>
    <r>
      <rPr>
        <i/>
        <sz val="11"/>
        <rFont val="Times New Roman Cyr"/>
        <charset val="204"/>
      </rPr>
      <t>(с учетом маятниковой миграции обучающихся, проживающих на данной территории)</t>
    </r>
  </si>
  <si>
    <t>Заполняется всеми общеобразовательными 
организациями, расположенными на территории
муниципального района  (городского округа)</t>
  </si>
  <si>
    <t>Заполняется всеми образовательными организациями, осуществляющие образовательную деятельность, расположенными на территории муниципального района (городского округа)</t>
  </si>
  <si>
    <t>2)учащихся государственных, негосударственных профессиональных образовательных организаций (форма СПО-1);</t>
  </si>
  <si>
    <t>3)студенты государственных, негосурственных образовательных организаций высшего образования является форма ВПО-1</t>
  </si>
  <si>
    <t>4)аспирантов, докторантов, обучающихся с отрывом от работы является форма №1-НК</t>
  </si>
  <si>
    <t>5)слушатели на подготовительных отделениях организаций высшего образования является форма ВПО-1</t>
  </si>
  <si>
    <r>
      <t xml:space="preserve">Из графы 3:
по группам занятий
</t>
    </r>
    <r>
      <rPr>
        <sz val="9"/>
        <rFont val="Times New Roman"/>
        <family val="1"/>
        <charset val="204"/>
      </rPr>
      <t>(гр.30+31+32=гр.3)</t>
    </r>
  </si>
  <si>
    <t>Если ожидаемая численность занятых (гр.35) снизится на 20% и более, то в записке объяснить причину ее снижения</t>
  </si>
  <si>
    <t>гр.3=гр.2+гр.28-гр.29</t>
  </si>
  <si>
    <t>гр.3=гр.30+31+32 (по группам занятий)</t>
  </si>
  <si>
    <t>Вычесть численность неработающих инвалидов в трудоспособном возрасте, получающих пенсии по инвалидности в отделениях Пенсионного фонда</t>
  </si>
  <si>
    <t xml:space="preserve">Вычесть численность неработающих пенсионеров в трудоспособном возрасте, получающих пенсии по старости на льготных условиях в отделениях Пенсионного фонда </t>
  </si>
  <si>
    <t>в г.Новосибирск</t>
  </si>
  <si>
    <t xml:space="preserve">Численность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</si>
  <si>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работающих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</si>
  <si>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 xml:space="preserve">Численность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 </t>
  </si>
  <si>
    <t>Численность работающих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</t>
  </si>
  <si>
    <t xml:space="preserve">Численность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фонда, на конец отчетного года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</si>
  <si>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 </t>
  </si>
  <si>
    <t xml:space="preserve">Численность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</si>
  <si>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 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</si>
  <si>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</si>
  <si>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 xml:space="preserve">Численность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</si>
  <si>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 xml:space="preserve">Численность работающих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</si>
  <si>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Численность пенсионеров в трудоспособном возрасте, получающих пенсии по старости на льготных условиях в отделениях Пенсионного фонда
в том числе:</t>
  </si>
  <si>
    <t>Численность пенсионеров в трудоспособном возрасте, получающих пенсии по старости на льготных условиях в отделениях Пенсионного фонда</t>
  </si>
  <si>
    <t xml:space="preserve">данные центров занятости населения </t>
  </si>
  <si>
    <t>профессиональных образовательных организациях</t>
  </si>
  <si>
    <t>образовательных организациях высшего образования</t>
  </si>
  <si>
    <t>Всего принято работников за год</t>
  </si>
  <si>
    <t>Всего уволено работников за год</t>
  </si>
  <si>
    <t>Источник информации</t>
  </si>
  <si>
    <t xml:space="preserve">                     в том числе:
                зарегистрированы в качестве безработных граждан в центрах занятости населения</t>
  </si>
  <si>
    <r>
      <t xml:space="preserve">Срок предоставления информации: </t>
    </r>
    <r>
      <rPr>
        <u/>
        <sz val="11"/>
        <rFont val="Times New Roman"/>
        <family val="1"/>
        <charset val="204"/>
      </rPr>
      <t>до ___________</t>
    </r>
    <r>
      <rPr>
        <sz val="11"/>
        <rFont val="Times New Roman"/>
        <family val="1"/>
        <charset val="204"/>
      </rPr>
      <t xml:space="preserve"> в комн. №______, тел. ______________</t>
    </r>
  </si>
  <si>
    <r>
      <t>Маятниковая миграция работающих:</t>
    </r>
    <r>
      <rPr>
        <sz val="10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>численность граждан, проживающих на данной территории и выезжающих на работу из данной местности</t>
    </r>
  </si>
  <si>
    <t xml:space="preserve">   Численность молодых людей, которая не занята в экономике данного района (округа) и не учится, в % общей численности молодежи</t>
  </si>
  <si>
    <t xml:space="preserve">Приложение 9                                         </t>
  </si>
  <si>
    <t>Приложение 10</t>
  </si>
  <si>
    <t>Приложение 11</t>
  </si>
  <si>
    <t>иностранные работники</t>
  </si>
  <si>
    <t xml:space="preserve">      от 30 лет и старше</t>
  </si>
  <si>
    <t>за пределы НСО</t>
  </si>
  <si>
    <t>на территории НСО (кроме г.Новосибирска)</t>
  </si>
  <si>
    <t>ВСЕГО
сумма с гр.2 по гр.7</t>
  </si>
  <si>
    <t xml:space="preserve">                                               18-19 лет</t>
  </si>
  <si>
    <t xml:space="preserve">                                            прочие</t>
  </si>
  <si>
    <t>выехали с целью обучения в другие территории</t>
  </si>
  <si>
    <t>в городской местности и выехали для работы (учебы):</t>
  </si>
  <si>
    <t>в сельской местности и выехали для работы (учебы):</t>
  </si>
  <si>
    <t>(форма №94 (пенсии) (годовая) стр.6, гр.3)</t>
  </si>
  <si>
    <t>федеральная</t>
  </si>
  <si>
    <t>областная</t>
  </si>
  <si>
    <t>в организациях:</t>
  </si>
  <si>
    <t>муниципальной формы собственности</t>
  </si>
  <si>
    <t>федеральной формы собственности</t>
  </si>
  <si>
    <t>областной формы собственности</t>
  </si>
  <si>
    <t>Коды группировки</t>
  </si>
  <si>
    <t>№
п/п</t>
  </si>
  <si>
    <r>
      <t>Приложение 12-доп.</t>
    </r>
    <r>
      <rPr>
        <sz val="11"/>
        <rFont val="Times New Roman"/>
        <family val="1"/>
        <charset val="204"/>
      </rPr>
      <t xml:space="preserve">
расчетная форма (для специалистов по труду администраций муниципальных районов и городских округов)</t>
    </r>
  </si>
  <si>
    <t>Численность инвалидов в трудоспособном возрасте
в том числе:</t>
  </si>
  <si>
    <t xml:space="preserve"> - работают</t>
  </si>
  <si>
    <t xml:space="preserve"> - неработают</t>
  </si>
  <si>
    <t>стр.18=стр.16-17</t>
  </si>
  <si>
    <t>стр.13=стр.1+3+5+7</t>
  </si>
  <si>
    <t>стр.14=стр.2+4+6+8</t>
  </si>
  <si>
    <t>стр.15=стр.13-14</t>
  </si>
  <si>
    <t>стр.16=стр.09+11</t>
  </si>
  <si>
    <t>стр.17=стр.10+12</t>
  </si>
  <si>
    <t>прил.12, стр.13</t>
  </si>
  <si>
    <t>прил.12, стр.16</t>
  </si>
  <si>
    <t>город</t>
  </si>
  <si>
    <t>село</t>
  </si>
  <si>
    <t>Всего из прил.3(сводная)</t>
  </si>
  <si>
    <t>14-15 лет</t>
  </si>
  <si>
    <t>Пенсионеры (жен.55 и старше, муж,60 и старше)</t>
  </si>
  <si>
    <t>женщины</t>
  </si>
  <si>
    <r>
      <rPr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мужчины</t>
    </r>
  </si>
  <si>
    <t>в том числе:
         - на территории данного Сельсовета</t>
  </si>
  <si>
    <t xml:space="preserve">        - за пределами НСО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</si>
  <si>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</si>
  <si>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</si>
  <si>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>Численность работающих иностранных граждан на территории Сельсовета</t>
  </si>
  <si>
    <t>стр. 09=стр.06-07-08</t>
  </si>
  <si>
    <t>стр.10=стр.12-стр.11</t>
  </si>
  <si>
    <t>прил.2, стр.09</t>
  </si>
  <si>
    <t>в организациях федеральной формы собственности</t>
  </si>
  <si>
    <t>в организациях областной формы собственности</t>
  </si>
  <si>
    <t>прил. 4 
стр.01,гр.3</t>
  </si>
  <si>
    <t>прил. 4 
стр.01, гр.6</t>
  </si>
  <si>
    <t>прил. 4
стр.01, гр.7</t>
  </si>
  <si>
    <t>прил. 4 
стр.01, гр.9</t>
  </si>
  <si>
    <t>прил. 4
стр.01, гр.12</t>
  </si>
  <si>
    <t>стр.13=стр.15-стр.14</t>
  </si>
  <si>
    <r>
      <t>Приложение 14</t>
    </r>
    <r>
      <rPr>
        <sz val="11"/>
        <rFont val="Times New Roman"/>
        <family val="1"/>
        <charset val="204"/>
      </rPr>
      <t xml:space="preserve">
Примерная форма для 
рассылки главам Сельсоветов</t>
    </r>
  </si>
  <si>
    <t>№ 
пп</t>
  </si>
  <si>
    <t xml:space="preserve">         - на территории других Сельсоветов данного района</t>
  </si>
  <si>
    <t>Наименование видов экономической деятельности по ОКВЭД</t>
  </si>
  <si>
    <r>
      <t xml:space="preserve">Из строки 01 </t>
    </r>
    <r>
      <rPr>
        <b/>
        <u/>
        <sz val="11"/>
        <rFont val="Times New Roman Cyr"/>
        <charset val="204"/>
      </rPr>
      <t>проживают:</t>
    </r>
    <r>
      <rPr>
        <sz val="11"/>
        <rFont val="Times New Roman CYR"/>
        <family val="1"/>
        <charset val="204"/>
      </rPr>
      <t xml:space="preserve">
         на территории данного района (округа):
                в городской местности</t>
    </r>
  </si>
  <si>
    <t>Из строки 01 проживают:
         на территории данного района (округа):
                в городской местности</t>
  </si>
  <si>
    <t>Подростки 14-15 лет</t>
  </si>
  <si>
    <t xml:space="preserve">Численность работающих пенсионеров в трудоспособном возрасте из числа пенсионеров по старости, получающих пенсию вследствие радиационных или техногенных катастроф </t>
  </si>
  <si>
    <t>Приложение 6.1</t>
  </si>
  <si>
    <t>Приложение 6.2</t>
  </si>
  <si>
    <t xml:space="preserve">        -не заняты в экономике области и не учатся и проживают на данной территории</t>
  </si>
  <si>
    <t>Специалисты (служащие)</t>
  </si>
  <si>
    <r>
      <t>Из графы 3:</t>
    </r>
    <r>
      <rPr>
        <sz val="9"/>
        <rFont val="Times New Roman"/>
        <family val="1"/>
        <charset val="204"/>
      </rPr>
      <t xml:space="preserve"> женщины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</si>
  <si>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возрасту</t>
    </r>
  </si>
  <si>
    <r>
      <t xml:space="preserve">Из графы 3: </t>
    </r>
    <r>
      <rPr>
        <b/>
        <u/>
        <sz val="9"/>
        <rFont val="Times New Roman"/>
        <family val="1"/>
        <charset val="204"/>
      </rPr>
      <t>по отдельным категориям</t>
    </r>
  </si>
  <si>
    <t>муниципальная</t>
  </si>
  <si>
    <t>общественная</t>
  </si>
  <si>
    <t>смешанная</t>
  </si>
  <si>
    <t>с иностранным участием</t>
  </si>
  <si>
    <t>кфх</t>
  </si>
  <si>
    <t>итд</t>
  </si>
  <si>
    <r>
      <t xml:space="preserve">прирост (убыль) населения в трудоспособном возрасте за счет миграции </t>
    </r>
    <r>
      <rPr>
        <sz val="10"/>
        <rFont val="Times New Roman Cyr"/>
        <charset val="204"/>
      </rPr>
      <t>(прибавить (вычесть) механический приток (отток) населения в трудоспособном возрасте за отчетный год)</t>
    </r>
  </si>
  <si>
    <r>
      <t xml:space="preserve">Изменения за год:
</t>
    </r>
    <r>
      <rPr>
        <b/>
        <sz val="11"/>
        <rFont val="Times New Roman Cyr"/>
        <charset val="204"/>
      </rPr>
      <t xml:space="preserve">вступило в трудоспособный возраст </t>
    </r>
    <r>
      <rPr>
        <sz val="10"/>
        <rFont val="Times New Roman Cyr"/>
        <charset val="204"/>
      </rPr>
      <t>(прибавить численность тех, кому исполнилось16 лет)</t>
    </r>
  </si>
  <si>
    <t xml:space="preserve">Численность безработных граждан, состоящих на регистрационном учете на конец отчетного года </t>
  </si>
  <si>
    <t>Территориальный баланс трудовых ресурсов</t>
  </si>
  <si>
    <t>Сведения о численности работающих в организациях района (округа) по видам экономической деятельности, чел.</t>
  </si>
  <si>
    <t>Сведения о численности занятых на территории района (округа) по видам экономической деятельности, чел.</t>
  </si>
  <si>
    <t>Из строки 01 по возрасту:
      16-17 лет</t>
  </si>
  <si>
    <t>Форма №2-Т (трудоустройство), квартальная, раздел II, 
строка 12</t>
  </si>
  <si>
    <t>Форма №2-Т (трудоустройство), квартальная</t>
  </si>
  <si>
    <t>Ожидаемая численность занятых в организации на следующий год</t>
  </si>
  <si>
    <t>Количество новых рабочих мест на конец отчетного года (созданные в отчетном году), всего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</si>
  <si>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</si>
  <si>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прил. 4 
стр.01,гр.2</t>
  </si>
  <si>
    <t>прил. 4 
стр.01, гр.4</t>
  </si>
  <si>
    <t>прил. 4 
стр.01, гр.5</t>
  </si>
  <si>
    <t>прил. 4
стр.01, гр.10</t>
  </si>
  <si>
    <t>прил. 4
стр.01, гр.11</t>
  </si>
  <si>
    <t>частная</t>
  </si>
  <si>
    <t>прил.3 (сводная), гр.30, стр.01,02,05</t>
  </si>
  <si>
    <t>прил.3 (сводная), гр.9, стр.01,02,05</t>
  </si>
  <si>
    <t>прил. 3(сводная), гр.3, стр.01,02,05</t>
  </si>
  <si>
    <t xml:space="preserve">     в населенных пунктах, расположенных за пределами данного района (округа) и работают:</t>
  </si>
  <si>
    <r>
      <t xml:space="preserve">               </t>
    </r>
    <r>
      <rPr>
        <i/>
        <sz val="9"/>
        <rFont val="Times New Roman"/>
        <family val="1"/>
        <charset val="204"/>
      </rPr>
      <t>в городской местности</t>
    </r>
  </si>
  <si>
    <t>прибыли на учебу в данную местность</t>
  </si>
  <si>
    <t>выехали с целью работы в другие территории</t>
  </si>
  <si>
    <t>Всего занято (сумма строк 02-17)</t>
  </si>
  <si>
    <t>форма СПО-1</t>
  </si>
  <si>
    <t>форма ВПО-1</t>
  </si>
  <si>
    <t>ИТОГО</t>
  </si>
  <si>
    <t>прил. 3 (сводная),стр.08</t>
  </si>
  <si>
    <t>прил.3 (сводная), стр.23</t>
  </si>
  <si>
    <t>прил.3 (сводная), стр.24</t>
  </si>
  <si>
    <t>прил.5, сумма стр.10,11,12,13</t>
  </si>
  <si>
    <t>прил.5, сумма стр.03,04,05,07</t>
  </si>
  <si>
    <t>прил.3 (сводная) строка 01, гр.23,25</t>
  </si>
  <si>
    <t>прил.3 (сводная), строка 1, гр.16</t>
  </si>
  <si>
    <t>Среднегодовая численность работающих (гр.2+гр.3)/2</t>
  </si>
  <si>
    <t>Человек</t>
  </si>
  <si>
    <t>в том числе</t>
  </si>
  <si>
    <t>Добыча полезных ископаемых</t>
  </si>
  <si>
    <t>Обрабатывающие производства</t>
  </si>
  <si>
    <t xml:space="preserve">                                               16-17 лет</t>
  </si>
  <si>
    <t xml:space="preserve">                                         пенсионеры</t>
  </si>
  <si>
    <t>(форма № 94 (пенсии) (годовая) стр.6, гр.4).</t>
  </si>
  <si>
    <t>(форма №94 (пенсии) (годовая) стр.27, из гр.3 в трудоспособном возрасте)</t>
  </si>
  <si>
    <t>(форма №94 (пенсии) (годовая) стр.27, из гр.4 в трудоспособном возрасте)</t>
  </si>
  <si>
    <t>(форма №94 (пенсии) (годовая) стр.11, гр.3)</t>
  </si>
  <si>
    <t>(форма №94 (пенсии) (годовая) стр.11, гр.4)</t>
  </si>
  <si>
    <t>(форма №94 (пенсии) (годовая) стр.4, гр.3)</t>
  </si>
  <si>
    <t>(форма №94 (пенсии) (годовая) стр.4, гр.4)</t>
  </si>
  <si>
    <t>в том числе проживают, прибыли для работы из других территорий и работают на предприятиях, расположенных:</t>
  </si>
  <si>
    <t>Строительство</t>
  </si>
  <si>
    <t>Образование</t>
  </si>
  <si>
    <t>18-19 
лет</t>
  </si>
  <si>
    <r>
      <t xml:space="preserve">                 </t>
    </r>
    <r>
      <rPr>
        <b/>
        <i/>
        <u/>
        <sz val="11"/>
        <rFont val="Times New Roman"/>
        <family val="1"/>
        <charset val="204"/>
      </rPr>
      <t>в том числе:</t>
    </r>
    <r>
      <rPr>
        <sz val="11"/>
        <rFont val="Times New Roman"/>
        <family val="1"/>
        <charset val="204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</si>
  <si>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</si>
  <si>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t>В трудоспособном возрасте
(гр.5+6+7+8)</t>
  </si>
  <si>
    <r>
      <t xml:space="preserve">Из строки 01 по возрасту: 
                                     </t>
    </r>
    <r>
      <rPr>
        <sz val="10"/>
        <rFont val="Times New Roman"/>
        <family val="1"/>
        <charset val="204"/>
      </rPr>
      <t>подростки 14-15 лет</t>
    </r>
  </si>
  <si>
    <r>
      <t xml:space="preserve">Из строки 08 по возрасту: 
                                      </t>
    </r>
    <r>
      <rPr>
        <sz val="10"/>
        <rFont val="Times New Roman"/>
        <family val="1"/>
        <charset val="204"/>
      </rPr>
      <t>подростки 14-15 лет</t>
    </r>
  </si>
  <si>
    <t>0-7
лет</t>
  </si>
  <si>
    <t xml:space="preserve"> 8-13
лет</t>
  </si>
  <si>
    <t>женщины (мужчины), находящиеся в отпусках по уходу за ребенком до достижения им возраста трех лет</t>
  </si>
  <si>
    <t>Наименование предприятия, организации</t>
  </si>
  <si>
    <t>Вид экономической деятельности</t>
  </si>
  <si>
    <t>в организациях муниципальной формы собственности</t>
  </si>
  <si>
    <t>в общественных объединениях и организациях</t>
  </si>
  <si>
    <t>в организациях с иностранным участием</t>
  </si>
  <si>
    <t>в частном секторе</t>
  </si>
  <si>
    <t>в крестьянских фермерских хозяйствах,  включая наемных работников</t>
  </si>
  <si>
    <t>лица,  занятые индивидуальным трудом и по найму у отдельных граждан</t>
  </si>
  <si>
    <t>16-17 лет</t>
  </si>
  <si>
    <t>18-19 лет</t>
  </si>
  <si>
    <t>20-29 лет</t>
  </si>
  <si>
    <t>от 30 лет и старше</t>
  </si>
  <si>
    <t>Всего</t>
  </si>
  <si>
    <t>9 класс</t>
  </si>
  <si>
    <t>11 класс</t>
  </si>
  <si>
    <t>Будут нуждаться в трудоустройстве</t>
  </si>
  <si>
    <t>в том числе:</t>
  </si>
  <si>
    <t>ВСЕГО</t>
  </si>
  <si>
    <t>муж.</t>
  </si>
  <si>
    <t>жен.</t>
  </si>
  <si>
    <t>в том числе проживают на данной территории:</t>
  </si>
  <si>
    <r>
      <t xml:space="preserve">Из графы 3: </t>
    </r>
    <r>
      <rPr>
        <sz val="9"/>
        <rFont val="Times New Roman"/>
        <family val="1"/>
        <charset val="204"/>
      </rPr>
      <t>(гр.4+5+6+7=гр.3)</t>
    </r>
  </si>
  <si>
    <r>
      <t>проживают</t>
    </r>
    <r>
      <rPr>
        <sz val="9"/>
        <rFont val="Times New Roman"/>
        <family val="1"/>
        <charset val="204"/>
      </rPr>
      <t xml:space="preserve"> на территории данного района (округа)</t>
    </r>
  </si>
  <si>
    <r>
      <t xml:space="preserve">прибыли для работы из других территорий и </t>
    </r>
    <r>
      <rPr>
        <b/>
        <u/>
        <sz val="10"/>
        <rFont val="Times New Roman"/>
        <family val="1"/>
        <charset val="204"/>
      </rPr>
      <t xml:space="preserve">работают </t>
    </r>
    <r>
      <rPr>
        <b/>
        <u/>
        <sz val="8"/>
        <rFont val="Times New Roman"/>
        <family val="1"/>
        <charset val="204"/>
      </rPr>
      <t>на предприятиях, расположенных</t>
    </r>
    <r>
      <rPr>
        <b/>
        <u/>
        <sz val="10"/>
        <rFont val="Times New Roman"/>
        <family val="1"/>
        <charset val="204"/>
      </rPr>
      <t>:</t>
    </r>
  </si>
  <si>
    <r>
      <t>прибыли</t>
    </r>
    <r>
      <rPr>
        <sz val="7"/>
        <rFont val="Times New Roman"/>
        <family val="1"/>
        <charset val="204"/>
      </rPr>
      <t xml:space="preserve"> для работы из других территорий и работают на предприятиях, расположенных:</t>
    </r>
  </si>
  <si>
    <t>Кто проживает и работает на данной территории учитывается в балансе по месту проживания.
Кто прибыл для работы из другой местности учитывается в балансе по месту расположения организации (предприятия) в котором он занят.</t>
  </si>
  <si>
    <r>
      <t xml:space="preserve">Пример 1: Проживает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 и работает в организации, расположенной в сельской местности - учитывается в балансе </t>
    </r>
    <r>
      <rPr>
        <b/>
        <u/>
        <sz val="10"/>
        <color indexed="13"/>
        <rFont val="Times New Roman"/>
        <family val="1"/>
        <charset val="204"/>
      </rPr>
      <t>в городской местности</t>
    </r>
    <r>
      <rPr>
        <sz val="10"/>
        <color indexed="13"/>
        <rFont val="Times New Roman"/>
        <family val="1"/>
        <charset val="204"/>
      </rPr>
      <t xml:space="preserve">.
Пример 2: Прибыл для работы из другой местности и работает в организации, расположенной </t>
    </r>
    <r>
      <rPr>
        <b/>
        <u/>
        <sz val="10"/>
        <color indexed="13"/>
        <rFont val="Times New Roman"/>
        <family val="1"/>
        <charset val="204"/>
      </rPr>
      <t>в сельской местности</t>
    </r>
    <r>
      <rPr>
        <sz val="10"/>
        <color indexed="13"/>
        <rFont val="Times New Roman"/>
        <family val="1"/>
        <charset val="204"/>
      </rPr>
      <t xml:space="preserve"> - учитывается в балансе </t>
    </r>
    <r>
      <rPr>
        <b/>
        <u/>
        <sz val="10"/>
        <color indexed="13"/>
        <rFont val="Times New Roman"/>
        <family val="1"/>
        <charset val="204"/>
      </rPr>
      <t>в сельской местности.</t>
    </r>
  </si>
  <si>
    <t>Для формирования Приложения 4</t>
  </si>
  <si>
    <t>Кто проживает и учится на данной территории учитывается в балансе по месту проживания.
Кто прибыл для учебы из другой местности учитывается в балансе по месту расположения учебного заведения в котором он учится.</t>
  </si>
  <si>
    <r>
      <t>Пример 1</t>
    </r>
    <r>
      <rPr>
        <sz val="11"/>
        <color indexed="13"/>
        <rFont val="Times New Roman CYR"/>
        <family val="1"/>
        <charset val="204"/>
      </rPr>
      <t xml:space="preserve">: Проживает в городской местности и учится в учебном заведении расположенном в сельской местности - учитывается в балансе в городской местности.
</t>
    </r>
    <r>
      <rPr>
        <b/>
        <sz val="11"/>
        <color indexed="13"/>
        <rFont val="Times New Roman CYR"/>
        <charset val="204"/>
      </rPr>
      <t>Пример 2:</t>
    </r>
    <r>
      <rPr>
        <sz val="11"/>
        <color indexed="13"/>
        <rFont val="Times New Roman CYR"/>
        <family val="1"/>
        <charset val="204"/>
      </rPr>
      <t xml:space="preserve"> Прибыл для учебы из другой местности и учится в учебном заведении расположенном в сельской местности - учитывается в балансе в сельской местности.</t>
    </r>
  </si>
  <si>
    <t>проживают на данной территории:</t>
  </si>
  <si>
    <t>проживают за пределами данного района (округа)</t>
  </si>
  <si>
    <r>
      <t xml:space="preserve">Из строки 01 </t>
    </r>
    <r>
      <rPr>
        <b/>
        <u/>
        <sz val="11"/>
        <rFont val="Times New Roman Cyr"/>
        <charset val="204"/>
      </rPr>
      <t>проживают</t>
    </r>
    <r>
      <rPr>
        <sz val="11"/>
        <rFont val="Times New Roman Cyr"/>
        <charset val="204"/>
      </rPr>
      <t xml:space="preserve"> за пределами данного района (округа):
         </t>
    </r>
  </si>
  <si>
    <t>Маятниковая миграция по численности работающих и учащихся, проживающих на данной территории, чел.</t>
  </si>
  <si>
    <t>прил.6.1, стр.04;05</t>
  </si>
  <si>
    <t>ВСЕГО (сумма гр.со 2 по 6)</t>
  </si>
  <si>
    <r>
      <t xml:space="preserve">Из графы 3: </t>
    </r>
    <r>
      <rPr>
        <b/>
        <u/>
        <sz val="9"/>
        <rFont val="Times New Roman"/>
        <family val="1"/>
        <charset val="204"/>
      </rPr>
      <t xml:space="preserve">по образованию
</t>
    </r>
    <r>
      <rPr>
        <u/>
        <sz val="9"/>
        <rFont val="Times New Roman"/>
        <family val="1"/>
        <charset val="204"/>
      </rPr>
      <t>(гр.17+гр.18+гр.19+гр.20=гр.3)</t>
    </r>
  </si>
  <si>
    <t>Всего (гр.22+24)</t>
  </si>
  <si>
    <t>Ячейки желтого цвета содержат формулы и закрыты для ввода информации</t>
  </si>
  <si>
    <t>Подростки 
14-15лет</t>
  </si>
  <si>
    <t>Подростки
 14-15 лет</t>
  </si>
  <si>
    <t xml:space="preserve"> подростки 14-15 лет</t>
  </si>
  <si>
    <t xml:space="preserve">        подростки 14-15 лет</t>
  </si>
  <si>
    <t>Источник информации, алгоритм расчета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</si>
  <si>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</si>
  <si>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</si>
  <si>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</si>
  <si>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</si>
  <si>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</si>
  <si>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</si>
  <si>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</si>
  <si>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</si>
  <si>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</si>
  <si>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</si>
  <si>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</si>
  <si>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</si>
  <si>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</si>
  <si>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</si>
  <si>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</si>
  <si>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</si>
  <si>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</si>
  <si>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</si>
  <si>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</si>
  <si>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</si>
  <si>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</si>
  <si>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</si>
  <si>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</si>
  <si>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</si>
  <si>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</si>
  <si>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</si>
  <si>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</si>
  <si>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</si>
  <si>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Б</t>
  </si>
  <si>
    <t>Номер строки</t>
  </si>
  <si>
    <t>Всего занято</t>
  </si>
  <si>
    <t>в сельской местности</t>
  </si>
  <si>
    <t>Руководители</t>
  </si>
  <si>
    <t>в городской местности</t>
  </si>
  <si>
    <t>А</t>
  </si>
  <si>
    <t>в организациях смешанной формы собственности (без иностранного участия)</t>
  </si>
  <si>
    <t>на частных предприятиях</t>
  </si>
  <si>
    <t>Продолжат обучение в:</t>
  </si>
  <si>
    <t>10 классе</t>
  </si>
  <si>
    <t>Численность выпускников</t>
  </si>
  <si>
    <t>Выпускной класс</t>
  </si>
  <si>
    <t>Х</t>
  </si>
  <si>
    <t>Рабочие</t>
  </si>
  <si>
    <t>29</t>
  </si>
  <si>
    <t>30</t>
  </si>
  <si>
    <t>31</t>
  </si>
  <si>
    <t>32</t>
  </si>
  <si>
    <t>33</t>
  </si>
  <si>
    <t>В</t>
  </si>
  <si>
    <t>в том числе:
в крестьянских фермерских хозяйствах,  включая наемных работников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</si>
  <si>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</si>
  <si>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</si>
  <si>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</si>
  <si>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</si>
  <si>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</si>
  <si>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</si>
  <si>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</si>
  <si>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</si>
  <si>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</si>
  <si>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Раздел по ОКВЭД</t>
  </si>
  <si>
    <t>A</t>
  </si>
  <si>
    <t>B</t>
  </si>
  <si>
    <t>C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</si>
  <si>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</si>
  <si>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</si>
  <si>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</si>
  <si>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</si>
  <si>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</si>
  <si>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</si>
  <si>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</si>
  <si>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</si>
  <si>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</si>
  <si>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</si>
  <si>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Численность не работающих инвалидов в трудоспособном возрасте</t>
  </si>
  <si>
    <t>данные демографической статистики</t>
  </si>
  <si>
    <t>Приложение 4</t>
  </si>
  <si>
    <t>форма №1-НК</t>
  </si>
  <si>
    <t>инвалиды труда</t>
  </si>
  <si>
    <t>инвалиды военнослужащие</t>
  </si>
  <si>
    <t>из них:</t>
  </si>
  <si>
    <t>Приложение 7</t>
  </si>
  <si>
    <t xml:space="preserve">Будут призваны в Вооруженные Силы РФ </t>
  </si>
  <si>
    <r>
      <t xml:space="preserve">Из строки 02 по возрасту: </t>
    </r>
    <r>
      <rPr>
        <sz val="10"/>
        <rFont val="Times New Roman"/>
        <family val="1"/>
        <charset val="204"/>
      </rPr>
      <t xml:space="preserve">
      подростки 14-15 лет</t>
    </r>
  </si>
  <si>
    <t xml:space="preserve">     из стр.02 - всего женщин</t>
  </si>
  <si>
    <r>
      <t>Из строки 02: по отдельным категориям</t>
    </r>
    <r>
      <rPr>
        <sz val="10"/>
        <rFont val="Times New Roman"/>
        <family val="1"/>
        <charset val="204"/>
      </rPr>
      <t xml:space="preserve">
      инвалиды труда*)</t>
    </r>
  </si>
  <si>
    <r>
      <t xml:space="preserve">Из строки 02: по группам занятий </t>
    </r>
    <r>
      <rPr>
        <u/>
        <sz val="10"/>
        <rFont val="Times New Roman"/>
        <family val="1"/>
        <charset val="204"/>
      </rPr>
      <t>(стр.02=стр.24+25+26):</t>
    </r>
    <r>
      <rPr>
        <sz val="10"/>
        <rFont val="Times New Roman"/>
        <family val="1"/>
        <charset val="204"/>
      </rPr>
      <t xml:space="preserve">
      руководители</t>
    </r>
  </si>
  <si>
    <r>
      <t>ИНФОРМАЦИЯ</t>
    </r>
    <r>
      <rPr>
        <sz val="12"/>
        <rFont val="Times New Roman Cyr"/>
        <charset val="204"/>
      </rPr>
      <t xml:space="preserve">
о предполагаемом распределении выпускников трудоспособного возраста общеобразовательных организаций
по ___________________________________
</t>
    </r>
  </si>
  <si>
    <t xml:space="preserve">СПРАВКА
о численности обучающихся с  отрывом от работы 
по ____________________________________
</t>
  </si>
  <si>
    <t>Численность обучающихся с отрывом от работы 
(стр.01=сумме строк с 02;03;04)</t>
  </si>
  <si>
    <t>Глава муниципального образования
МП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</si>
  <si>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  <family val="1"/>
        <charset val="204"/>
      </rPr>
      <t xml:space="preserve">учатся с отрывом от работы </t>
    </r>
    <r>
      <rPr>
        <sz val="11"/>
        <rFont val="Times New Roman"/>
        <family val="1"/>
        <charset val="204"/>
      </rPr>
      <t>(стр.12+13+14+16) в общеобразоват.школах, СПО, ВПО
в том числе:</t>
    </r>
  </si>
  <si>
    <r>
      <t>Приложение 12</t>
    </r>
    <r>
      <rPr>
        <sz val="11"/>
        <rFont val="Times New Roman"/>
        <family val="1"/>
        <charset val="204"/>
      </rPr>
      <t xml:space="preserve">
Форма для 
отделений Пенсионного фонда</t>
    </r>
  </si>
  <si>
    <t>1) лица, находящиеся в отпусках по беременности и родам и по уходу за ребенком до достижения им возраста трех лет</t>
  </si>
  <si>
    <t>2) граждане Российской Федерации, работающие за границей</t>
  </si>
  <si>
    <t>3) лица, выполняющие домашние обязанности, осуществляющие уход за детьми и другими членами семьи, состоящие на учете в отделениях ПФ РФ по Новосибирской области</t>
  </si>
  <si>
    <t>Отделение Пенсионного фонда Российской Федерации по Новосибирской области</t>
  </si>
  <si>
    <t>4) неработающие лица, находящиеся в местах лишения свободы, ранее постоянно проживавшие в Новосибирской области</t>
  </si>
  <si>
    <t>2.3. численность прочих категорий населения в трудоспособном возрасте, не занятых в экономике всего, в том числе:</t>
  </si>
  <si>
    <t>45</t>
  </si>
  <si>
    <t>46</t>
  </si>
  <si>
    <t>47</t>
  </si>
  <si>
    <t>48</t>
  </si>
  <si>
    <t>49</t>
  </si>
  <si>
    <t>50</t>
  </si>
  <si>
    <t>51</t>
  </si>
  <si>
    <t>Оценочные данные</t>
  </si>
  <si>
    <r>
      <t xml:space="preserve">I. Формирование трудовых ресурсов
</t>
    </r>
    <r>
      <rPr>
        <sz val="12"/>
        <rFont val="Times New Roman"/>
        <family val="1"/>
        <charset val="204"/>
      </rPr>
      <t>Численность трудовых ресурсов - всего на территории</t>
    </r>
  </si>
  <si>
    <r>
      <t>II. Распределение численности трудовых ресурсов:            1</t>
    </r>
    <r>
      <rPr>
        <sz val="12"/>
        <rFont val="Times New Roman"/>
        <family val="1"/>
        <charset val="204"/>
      </rPr>
      <t>.Численность занятых в организациях, расположенных на данной территории</t>
    </r>
  </si>
  <si>
    <r>
      <rPr>
        <b/>
        <sz val="12"/>
        <rFont val="Times New Roman"/>
        <family val="1"/>
        <charset val="204"/>
      </rPr>
      <t>2.</t>
    </r>
    <r>
      <rPr>
        <sz val="12"/>
        <rFont val="Times New Roman"/>
        <family val="1"/>
        <charset val="204"/>
      </rPr>
      <t>Численность населения, не занятого в экономике, в том числе:</t>
    </r>
  </si>
  <si>
    <r>
      <t>4.</t>
    </r>
    <r>
      <rPr>
        <sz val="12"/>
        <rFont val="Times New Roman"/>
        <family val="1"/>
        <charset val="204"/>
      </rPr>
      <t xml:space="preserve"> Доля незанятого населения в общей численности трудовых ресурсов, в % 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</si>
  <si>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видам экономической деятельности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</si>
  <si>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r>
      <t xml:space="preserve">   </t>
    </r>
    <r>
      <rPr>
        <b/>
        <sz val="12"/>
        <rFont val="Times New Roman"/>
        <family val="1"/>
        <charset val="204"/>
      </rPr>
      <t xml:space="preserve"> Распределение численности занятых в экономике по формам собственности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       </t>
    </r>
    <r>
      <rPr>
        <b/>
        <i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Численность занятых в экономике - всего</t>
    </r>
  </si>
  <si>
    <t>2.2. численность безработных граждан, зарегистрированных в центрах занятости населения</t>
  </si>
  <si>
    <r>
      <t>3. Численность населения в трудоспособном возрасте, не занятого в экономике,</t>
    </r>
    <r>
      <rPr>
        <sz val="12"/>
        <rFont val="Times New Roman"/>
        <family val="1"/>
        <charset val="204"/>
      </rPr>
      <t xml:space="preserve"> включая безработных граждан, зарегистрированных в центрах занятости населения и лиц, не имеющих работы, готовых приступить к ней 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занимающихся поиском работы самостоятельно, без обращения в центры занятости населения Новосибирской области, а также лиц, у которых нет необходимости работать</t>
    </r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</si>
  <si>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</si>
  <si>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r>
      <t xml:space="preserve">Из строки 02 по образованию </t>
    </r>
    <r>
      <rPr>
        <u/>
        <sz val="10"/>
        <rFont val="Times New Roman"/>
        <family val="1"/>
        <charset val="204"/>
      </rPr>
      <t>(стр.02=стр.12+13+14+15)</t>
    </r>
    <r>
      <rPr>
        <b/>
        <u/>
        <sz val="10"/>
        <rFont val="Times New Roman"/>
        <family val="1"/>
        <charset val="204"/>
      </rPr>
      <t xml:space="preserve">: </t>
    </r>
    <r>
      <rPr>
        <sz val="10"/>
        <rFont val="Times New Roman"/>
        <family val="1"/>
        <charset val="204"/>
      </rPr>
      <t xml:space="preserve">
      имеющие высшее образование</t>
    </r>
  </si>
  <si>
    <t xml:space="preserve">      без образования</t>
  </si>
  <si>
    <t xml:space="preserve">cтр.20 = стр.14 – стр.15 – стр.16 – стр.17 – стр.18 – стр.19 </t>
  </si>
  <si>
    <t>cтр.21 = стр. 13 + стр. 20</t>
  </si>
  <si>
    <t>cтр.22=Стр.21/стр.02*100%</t>
  </si>
  <si>
    <t>5) военнослужащие (военные пенсионеры, лица, призванные на военную службу, а также поступившие на военную службу по контракту, ранее постоянно проживавшие в Новосибирской области)</t>
  </si>
  <si>
    <t>иностранные трудовые мигранты</t>
  </si>
  <si>
    <t>стр.14=стр.11/стр.21 прил.1*100, в %</t>
  </si>
  <si>
    <t>6) лица, не имеющие работы, готовые приступить к ней и занимающиеся поиском работы самостоятельно, без обращения в центры занятости населения Новосибирской области</t>
  </si>
  <si>
    <r>
      <t xml:space="preserve">       численность </t>
    </r>
    <r>
      <rPr>
        <b/>
        <sz val="11"/>
        <rFont val="Times New Roman Cyr"/>
        <family val="1"/>
        <charset val="204"/>
      </rPr>
      <t>аспирантов</t>
    </r>
    <r>
      <rPr>
        <sz val="11"/>
        <rFont val="Times New Roman CYR"/>
        <family val="1"/>
        <charset val="204"/>
      </rPr>
      <t>, обучающихся с отрывом от работы</t>
    </r>
  </si>
  <si>
    <r>
      <t xml:space="preserve">       численность </t>
    </r>
    <r>
      <rPr>
        <b/>
        <sz val="11"/>
        <rFont val="Times New Roman Cyr"/>
        <family val="1"/>
        <charset val="204"/>
      </rPr>
      <t>докторантов</t>
    </r>
  </si>
  <si>
    <r>
      <t xml:space="preserve">       численность слушателей на </t>
    </r>
    <r>
      <rPr>
        <b/>
        <sz val="11"/>
        <rFont val="Times New Roman Cyr"/>
        <family val="1"/>
        <charset val="204"/>
      </rPr>
      <t>подготовительных</t>
    </r>
    <r>
      <rPr>
        <sz val="11"/>
        <rFont val="Times New Roman CYR"/>
        <family val="1"/>
        <charset val="204"/>
      </rPr>
      <t xml:space="preserve"> отделениях образовательных организаций высшего образования</t>
    </r>
  </si>
  <si>
    <t>стр.01=стр.02+03+
04+05+06+07</t>
  </si>
  <si>
    <t>стр.09=стр.01 прил.3 (сводная)+ (стр.03+04+05 прил.5)</t>
  </si>
  <si>
    <r>
      <t xml:space="preserve">    </t>
    </r>
    <r>
      <rPr>
        <b/>
        <sz val="11"/>
        <rFont val="Times New Roman"/>
        <family val="1"/>
        <charset val="204"/>
      </rPr>
      <t>Из строки 03:</t>
    </r>
    <r>
      <rPr>
        <sz val="11"/>
        <rFont val="Times New Roman"/>
        <family val="1"/>
        <charset val="204"/>
      </rPr>
      <t xml:space="preserve">
        зарегистрированы в центрах занятости населения</t>
    </r>
  </si>
  <si>
    <t>имеющие высшее образование</t>
  </si>
  <si>
    <t>имеющие высшее  образование</t>
  </si>
  <si>
    <t>Приложение 8.1</t>
  </si>
  <si>
    <t>Приложение 8.2</t>
  </si>
  <si>
    <t>Не определились с трудоустройством</t>
  </si>
  <si>
    <t>Продолжили обучение в:</t>
  </si>
  <si>
    <t xml:space="preserve">Призваны в Вооруженные Силы РФ </t>
  </si>
  <si>
    <t>Трудоустроены</t>
  </si>
  <si>
    <t>Деятельность финансов и страхования</t>
  </si>
  <si>
    <t>Деятельность по операциям с недвижимым имуществам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</si>
  <si>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</si>
  <si>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</si>
  <si>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</si>
  <si>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Р</t>
  </si>
  <si>
    <t>Деятельность в области здравоохранения и социальных услуг</t>
  </si>
  <si>
    <t>Q</t>
  </si>
  <si>
    <t>R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</si>
  <si>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</si>
  <si>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</si>
  <si>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S</t>
  </si>
  <si>
    <t>T</t>
  </si>
  <si>
    <t>U</t>
  </si>
  <si>
    <t>Деятельность экстерриториальных организаций и органов</t>
  </si>
  <si>
    <t>Транспортировка и хранение</t>
  </si>
  <si>
    <t>Деятельность в области информации и связи</t>
  </si>
  <si>
    <t>с 97 по 98.20</t>
  </si>
  <si>
    <t>с 94 по 96.09</t>
  </si>
  <si>
    <t>с 90 по 93.29.9</t>
  </si>
  <si>
    <t>с 86 по 88.99</t>
  </si>
  <si>
    <t>с 85 по 85.42.9</t>
  </si>
  <si>
    <t>с 77 по 82.99</t>
  </si>
  <si>
    <t>с 69 по 75.00.2</t>
  </si>
  <si>
    <t>с 68 по 68.32.3</t>
  </si>
  <si>
    <t>с 64 по 66.30.9</t>
  </si>
  <si>
    <t>с 58 по 63.99.2</t>
  </si>
  <si>
    <t>I</t>
  </si>
  <si>
    <t>Деятельность гостиниц и предприятий общественного питания</t>
  </si>
  <si>
    <t>с 55 по 56.30</t>
  </si>
  <si>
    <t>с 49 по 53.20.39</t>
  </si>
  <si>
    <t>с 45 по 47.99.5</t>
  </si>
  <si>
    <t>с 41 по 43.99.9</t>
  </si>
  <si>
    <t xml:space="preserve"> c 36 по 39.00</t>
  </si>
  <si>
    <t>Водоснабжение, водоотведение, организация сбора и утилизация отходов, деятельность по ликвидации загрязнений</t>
  </si>
  <si>
    <t>с 05 по 09.90</t>
  </si>
  <si>
    <t>с 01 по 03.22.9</t>
  </si>
  <si>
    <t>в том числе:
Сельское хозяйство,  лесное хозяйство, охота, рыболовство и рыбоводство</t>
  </si>
  <si>
    <t>прил.3 (сводная), стр.09</t>
  </si>
  <si>
    <t>прил.3 (сводная), стр.25</t>
  </si>
  <si>
    <t>прил.3 (сводная), стр.26</t>
  </si>
  <si>
    <t>P</t>
  </si>
  <si>
    <t xml:space="preserve">форма №ОО -1 
</t>
  </si>
  <si>
    <r>
      <t xml:space="preserve">Источником информации для определения численности: </t>
    </r>
    <r>
      <rPr>
        <sz val="11"/>
        <rFont val="Times New Roman CYR"/>
        <family val="1"/>
        <charset val="204"/>
      </rPr>
      <t xml:space="preserve">
1)учащихся государственных , негосударственных общеобразовательных организаций является форма № ОО-1;</t>
    </r>
  </si>
  <si>
    <t>D</t>
  </si>
  <si>
    <t>c 35 по 35.30.6</t>
  </si>
  <si>
    <t>с 10 по 33.20</t>
  </si>
  <si>
    <t>Обеспечение электрической энергией, газом и паром; кондиционирование воздуха</t>
  </si>
  <si>
    <t>Сельское,  лесное хозяйство, охота, рыболовство и рыбоводство</t>
  </si>
  <si>
    <t>Торговля оптовая и розничная; ремонт автотранспортных средств и мотоциклов</t>
  </si>
  <si>
    <t>Государственное управление и обеспечение военной безопасности; социальное обеспечение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</si>
  <si>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</si>
  <si>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с 84 по 84.30</t>
  </si>
  <si>
    <r>
      <t>Из строки 01: по видам экономической деятельности</t>
    </r>
    <r>
      <rPr>
        <sz val="9"/>
        <rFont val="Times New Roman"/>
        <family val="1"/>
        <charset val="204"/>
      </rPr>
      <t xml:space="preserve">
Сельское,  лесное хозяйство, охота, рыболовство и рыбоводство</t>
    </r>
  </si>
  <si>
    <t>52</t>
  </si>
  <si>
    <t>53</t>
  </si>
  <si>
    <t>54</t>
  </si>
  <si>
    <t>55</t>
  </si>
  <si>
    <t>строка23=сумма строк с 24 по 43=стр.08</t>
  </si>
  <si>
    <t>прил.3 (сводная), стр.27</t>
  </si>
  <si>
    <t>сумма строк с 52 по 55=прил.4 стр.01, гр.8</t>
  </si>
  <si>
    <t>в том числе:
Сельское,  лесное хозяйство, охота, рыболовство и рыбоводство</t>
  </si>
  <si>
    <t>Деятельность домашних хозяйств</t>
  </si>
  <si>
    <t xml:space="preserve"> Деятельность домашних хозяйств</t>
  </si>
  <si>
    <t>ддх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</si>
  <si>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</si>
  <si>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Деятельность домашних хозяйств как работодателей; недифференцированная деятельность частных домашних хозяйств о производству товаров и оказанию услуг для собственного потребления и реализации</t>
  </si>
  <si>
    <t>деятельность домашних хозяйств</t>
  </si>
  <si>
    <t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</si>
  <si>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t>Наименование организации____________________________________________________________________________</t>
  </si>
  <si>
    <t>Приложение 1 к письму министерства</t>
  </si>
  <si>
    <t>Новосибирской области</t>
  </si>
  <si>
    <t>Форма собственности  предприятия по ОКФС (федер., област., муницип., общест. объед., смешан.(без иност.уч.), орг.с иностр. участ., 
частная: КФХ,  ИТД, ДДХ)</t>
  </si>
  <si>
    <t>строка 44=сумма строк с 45 по 51 =стр.08=стр.23</t>
  </si>
  <si>
    <t xml:space="preserve">труда и социального развития </t>
  </si>
  <si>
    <t>ГУ-Новосибирское региональное отделение Фонда социального страхования РФ, Минтруда и соцразвития НСО</t>
  </si>
  <si>
    <t>2.1. обучающиеся в трудоспособном возрасте, не совмещающих обучение с работой</t>
  </si>
  <si>
    <t>Управление по вопросам миграции ГУ МВД России по Новосибирской области</t>
  </si>
  <si>
    <t>Главное управление  Федеральной службы исполнения наказаний России по Новосибирской области</t>
  </si>
  <si>
    <t>Пункт отбора на военную службу по контракту г. Новосибирск Минобороны России</t>
  </si>
  <si>
    <t>предпенсионного возраста
(за пять лет до наступления пенсионного возраста)</t>
  </si>
  <si>
    <t>Должности служащий</t>
  </si>
  <si>
    <t>Рабочие профессии</t>
  </si>
  <si>
    <t>без образования</t>
  </si>
  <si>
    <t xml:space="preserve">      должности служащих</t>
  </si>
  <si>
    <t xml:space="preserve">      рабочие профессии</t>
  </si>
  <si>
    <t>Приложение 15</t>
  </si>
  <si>
    <t xml:space="preserve">Основной вид экономической деятельности (раздел по ОКВЭД приложения 15) _____________________________________              </t>
  </si>
  <si>
    <t>Численность обучающихся, не совмещающих обучение с работой в образовательных организациях муниципального района (городского округа), прил.6.1; прил.6.2</t>
  </si>
  <si>
    <t xml:space="preserve">    Всего - численность обучающихся, не совмещающих обучение с работой в образовательных организациях, расположенных на данной территории </t>
  </si>
  <si>
    <t>Численность обучающихся, не совмещающих обучение с работой в образовательных организациях, расположенных на данной территории
(стр.01=сумме строк с 02;03;04;05)</t>
  </si>
  <si>
    <t>в 2020 году</t>
  </si>
  <si>
    <t>Численность инвалидов в трудоспособном возрасте и численность пенсионеров 
в трудоспособном возрасте, получающих пенсии по старости на льготных условиях
на 01.01.2020 года</t>
  </si>
  <si>
    <t>Численность безработных граждан, состоящих на регистрационном учете в центре занятости населения на конец 2019 года</t>
  </si>
  <si>
    <t>Численность работников, предполагаемых к высвобождению в 2020 году</t>
  </si>
  <si>
    <t>женщины 51-55 года</t>
  </si>
  <si>
    <t>мужчины 56-60 лет</t>
  </si>
  <si>
    <t>численность пенсионеров по старости (жен. от 56 и старше, муж. от 61 лет и старше)</t>
  </si>
  <si>
    <t>от ________________2019 №_________</t>
  </si>
  <si>
    <t>Численность работников , предполагаемых к высвобождению в 2020 году</t>
  </si>
  <si>
    <t>Численность работающих на 01.01.2019 года всего:</t>
  </si>
  <si>
    <r>
      <t xml:space="preserve">Численность работающих на 01.01.2020 года всего </t>
    </r>
    <r>
      <rPr>
        <b/>
        <sz val="10"/>
        <rFont val="Times New Roman"/>
        <family val="1"/>
        <charset val="204"/>
      </rPr>
      <t>(без учета женщин, находящихся в отпуске по уходу за ребенком)</t>
    </r>
    <r>
      <rPr>
        <sz val="10"/>
        <rFont val="Times New Roman"/>
        <family val="1"/>
        <charset val="204"/>
      </rPr>
      <t>:</t>
    </r>
  </si>
  <si>
    <t xml:space="preserve">      женщины 51-55 года (предпенсионный возраст)</t>
  </si>
  <si>
    <t xml:space="preserve">      мужчины 56-60 лет (предпенсионный возраст)</t>
  </si>
  <si>
    <t>Принято работников за 2019год</t>
  </si>
  <si>
    <t xml:space="preserve">Уволено работников за 2019 год  </t>
  </si>
  <si>
    <t>Численность работников , предполагаемых к высвобождению (сокращению) в 2020 году</t>
  </si>
  <si>
    <r>
      <t>вышло за пределы трудоспособного возраста</t>
    </r>
    <r>
      <rPr>
        <sz val="11"/>
        <rFont val="Times New Roman CYR"/>
        <family val="1"/>
        <charset val="204"/>
      </rPr>
      <t xml:space="preserve"> </t>
    </r>
    <r>
      <rPr>
        <sz val="10"/>
        <rFont val="Times New Roman Cyr"/>
        <charset val="204"/>
      </rPr>
      <t>(вычесть численность достигших в отчетном году пенсионного возраста (мужчины - 60 год, женщины - 55 лет))</t>
    </r>
  </si>
  <si>
    <r>
      <t xml:space="preserve">умерло в трудоспособном возрасте </t>
    </r>
    <r>
      <rPr>
        <sz val="11"/>
        <rFont val="Times New Roman CYR"/>
        <family val="1"/>
        <charset val="204"/>
      </rPr>
      <t xml:space="preserve">(вычесть численность умерших в отчетном году </t>
    </r>
    <r>
      <rPr>
        <sz val="10"/>
        <rFont val="Times New Roman Cyr"/>
        <charset val="204"/>
      </rPr>
      <t>(мужчины в возрасте 16-59 лет, женщины в возрасте 16-54 лет))</t>
    </r>
  </si>
  <si>
    <t>по  _______________________________на 01.01.2021 года</t>
  </si>
  <si>
    <r>
      <t xml:space="preserve">Схема расчета
</t>
    </r>
    <r>
      <rPr>
        <sz val="12"/>
        <rFont val="Times New Roman Cyr"/>
        <charset val="204"/>
      </rPr>
      <t>численности трудоспособного населения в трудоспособном возрасте 
по ______________________________________ на 01.01.2021 года</t>
    </r>
  </si>
  <si>
    <r>
      <t xml:space="preserve">Численность населения в трудоспособном возрасте на 01.01.2020 г.
</t>
    </r>
    <r>
      <rPr>
        <sz val="10"/>
        <rFont val="Times New Roman Cyr"/>
        <charset val="204"/>
      </rPr>
      <t>(муж. в возрасте 16-59 года, жен. в возрасте 16-54 лет)</t>
    </r>
  </si>
  <si>
    <t>Итоговая оценочная численность населения в трудоспособном возрасте на 01.01.2021г.</t>
  </si>
  <si>
    <t>Оценочная численность трудоспособного населения в трудоспособном возрасте на 01.01.2021г. (без учета маятниковой миграции работающих и учащихся)</t>
  </si>
  <si>
    <t>Численность работающих на 01.01.2020года</t>
  </si>
  <si>
    <t>Численность работающих на 01.01.2021 года</t>
  </si>
  <si>
    <r>
      <t>Численность работающих на 01.01.2020 года (</t>
    </r>
    <r>
      <rPr>
        <b/>
        <sz val="9"/>
        <rFont val="Times New Roman"/>
        <family val="1"/>
        <charset val="204"/>
      </rPr>
      <t>данные БТР на 01.01.2020года</t>
    </r>
    <r>
      <rPr>
        <b/>
        <i/>
        <sz val="9"/>
        <rFont val="Times New Roman"/>
        <family val="1"/>
        <charset val="204"/>
      </rPr>
      <t>)</t>
    </r>
  </si>
  <si>
    <t>на 01.01.2021г.</t>
  </si>
  <si>
    <t>Численность инвалидов в трудоспособном возрасте и численность пенсионеров в трудоспособном возрасте, 
получающих пенсии по старости на льготных условиях на 01.01.2021 года</t>
  </si>
  <si>
    <t>Распределение выпускников общеобразовательных организаций в 2021 году</t>
  </si>
  <si>
    <t>Предполагаемое распределение выпускников общеобразовательных организаций в 2021 году</t>
  </si>
  <si>
    <t>ИНФОРМАЦИЯ
о численности зарегистрированных на территории муниципального образования  __________________Сельсовета на 01.01.2021 г</t>
  </si>
  <si>
    <t>ООО "Приозёрное"</t>
  </si>
  <si>
    <t>Отдел охраны, контроля и надзора за использования живой природы</t>
  </si>
  <si>
    <t>ООО "РЭС"</t>
  </si>
  <si>
    <t>МУП ЖКХ "Лянинское"</t>
  </si>
  <si>
    <t xml:space="preserve">Магазин "Радуга" и/п Попов </t>
  </si>
  <si>
    <t xml:space="preserve">Магазин "Алёнка" и/п Камыш </t>
  </si>
  <si>
    <t xml:space="preserve">Магазин "Берёзка" и/п Акиньшина </t>
  </si>
  <si>
    <t>Магазин "Анна" и/п Трушкова</t>
  </si>
  <si>
    <t xml:space="preserve">Магазин "Сибирячка" и/п Фаткулина </t>
  </si>
  <si>
    <t>Магазин "Успех" и/п Гордеев</t>
  </si>
  <si>
    <t>Транспорт: водители "ДорАвтоТранс"</t>
  </si>
  <si>
    <t>ГУП "Почта России"</t>
  </si>
  <si>
    <t>ФГУП РТРС "Сибирский региональный центр"</t>
  </si>
  <si>
    <t>Отделение Сбербанка</t>
  </si>
  <si>
    <t>ООО ЧОП "ХРАНИТЕЛЬ"</t>
  </si>
  <si>
    <t>администрация Лянинского сельсовета</t>
  </si>
  <si>
    <t>МКОУ Лянинская СОШ</t>
  </si>
  <si>
    <t>МКДОУ Лянинский детский сад "Зоренька"</t>
  </si>
  <si>
    <t>МКОУ ДО ДЮСШ Здвинского района</t>
  </si>
  <si>
    <t>Лянинская участковая больница</t>
  </si>
  <si>
    <t>Социальные работники надомного обслуживания МКУ КЦСОН</t>
  </si>
  <si>
    <t>МКУК "Лянинский СДК"</t>
  </si>
  <si>
    <t>Лянинский и Барлакульский филиал МУК "ЦБС"</t>
  </si>
  <si>
    <t>0</t>
  </si>
  <si>
    <t>187</t>
  </si>
  <si>
    <t>ДДХ</t>
  </si>
  <si>
    <t>3</t>
  </si>
  <si>
    <t>8</t>
  </si>
  <si>
    <t>5</t>
  </si>
  <si>
    <t>4</t>
  </si>
  <si>
    <t>1</t>
  </si>
  <si>
    <t>на 01.01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</si>
</sst>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0">
    <font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4"/>
      <name val="Times New Roman"/>
      <family val="1"/>
    </font>
    <font>
      <i/>
      <sz val="11"/>
      <name val="Times New Roman Cyr"/>
      <charset val="204"/>
    </font>
    <font>
      <sz val="9"/>
      <name val="Times New Roman Cyr"/>
      <family val="1"/>
      <charset val="204"/>
    </font>
    <font>
      <b/>
      <sz val="12"/>
      <name val="Times New Roman Cyr"/>
      <charset val="204"/>
    </font>
    <font>
      <b/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Times New Roman Cyr"/>
      <family val="1"/>
      <charset val="204"/>
    </font>
    <font>
      <b/>
      <sz val="11"/>
      <color indexed="1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sz val="10"/>
      <color indexed="22"/>
      <name val="Times New Roman"/>
      <family val="1"/>
    </font>
    <font>
      <sz val="8"/>
      <color indexed="22"/>
      <name val="Times New Roman"/>
      <family val="1"/>
    </font>
    <font>
      <sz val="10"/>
      <color indexed="13"/>
      <name val="Times New Roman"/>
      <family val="1"/>
      <charset val="204"/>
    </font>
    <font>
      <b/>
      <sz val="10"/>
      <name val="Times New Roman Cyr"/>
      <charset val="204"/>
    </font>
    <font>
      <sz val="9"/>
      <name val="Times New Roman CE"/>
      <charset val="204"/>
    </font>
    <font>
      <b/>
      <sz val="11"/>
      <color indexed="13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11"/>
      <name val="Times New Roman Cyr"/>
      <charset val="204"/>
    </font>
    <font>
      <b/>
      <u/>
      <sz val="10"/>
      <color indexed="13"/>
      <name val="Times New Roman"/>
      <family val="1"/>
      <charset val="204"/>
    </font>
    <font>
      <b/>
      <u/>
      <sz val="10"/>
      <color indexed="47"/>
      <name val="Times New Roman"/>
      <family val="1"/>
      <charset val="204"/>
    </font>
    <font>
      <sz val="10"/>
      <color indexed="47"/>
      <name val="Times New Roman"/>
      <family val="1"/>
      <charset val="204"/>
    </font>
    <font>
      <sz val="11"/>
      <color indexed="13"/>
      <name val="Times New Roman CYR"/>
      <family val="1"/>
      <charset val="204"/>
    </font>
    <font>
      <u/>
      <sz val="11"/>
      <color indexed="13"/>
      <name val="Times New Roman CYR"/>
      <charset val="204"/>
    </font>
    <font>
      <b/>
      <sz val="11"/>
      <color indexed="13"/>
      <name val="Times New Roman CYR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color indexed="8"/>
      <name val="Times New Roman"/>
      <family val="1"/>
      <charset val="204"/>
    </font>
    <font>
      <sz val="9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9"/>
      <color indexed="50"/>
      <name val="Times New Roman"/>
      <family val="1"/>
      <charset val="204"/>
    </font>
    <font>
      <u/>
      <sz val="10"/>
      <color theme="10"/>
      <name val="Arial Cyr"/>
      <charset val="204"/>
    </font>
    <font>
      <u/>
      <sz val="11"/>
      <color theme="10"/>
      <name val="Arial Cyr"/>
      <charset val="204"/>
    </font>
    <font>
      <b/>
      <i/>
      <sz val="11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7" fillId="0" borderId="0" applyNumberFormat="0" applyFill="0" applyBorder="0" applyAlignment="0" applyProtection="0"/>
  </cellStyleXfs>
  <cellXfs count="593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center" vertical="center"/>
      <protection locked="0"/>
    </xf>
    <xf numFmtId="0" fontId="13" fillId="0" borderId="0" xfId="1" applyFont="1" applyFill="1" applyProtection="1">
      <protection locked="0"/>
    </xf>
    <xf numFmtId="0" fontId="13" fillId="0" borderId="0" xfId="1" applyFont="1" applyFill="1" applyAlignment="1" applyProtection="1">
      <alignment horizontal="right" vertical="center"/>
      <protection locked="0"/>
    </xf>
    <xf numFmtId="0" fontId="13" fillId="0" borderId="0" xfId="1" applyFont="1" applyFill="1" applyBorder="1" applyProtection="1">
      <protection locked="0"/>
    </xf>
    <xf numFmtId="0" fontId="14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 applyFill="1" applyAlignment="1" applyProtection="1">
      <alignment horizontal="left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1" applyFont="1" applyFill="1" applyBorder="1" applyAlignment="1" applyProtection="1">
      <alignment horizontal="center"/>
      <protection locked="0"/>
    </xf>
    <xf numFmtId="0" fontId="16" fillId="0" borderId="0" xfId="1" applyFont="1" applyFill="1" applyAlignment="1" applyProtection="1">
      <alignment horizontal="left" vertical="center"/>
      <protection locked="0"/>
    </xf>
    <xf numFmtId="0" fontId="13" fillId="0" borderId="0" xfId="0" applyFont="1" applyFill="1" applyProtection="1"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wrapText="1"/>
      <protection locked="0"/>
    </xf>
    <xf numFmtId="0" fontId="17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1" xfId="1" applyFont="1" applyFill="1" applyBorder="1" applyAlignment="1" applyProtection="1">
      <alignment horizontal="center" textRotation="90" wrapText="1"/>
      <protection locked="0"/>
    </xf>
    <xf numFmtId="0" fontId="12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2" fillId="0" borderId="1" xfId="0" applyFont="1" applyFill="1" applyBorder="1" applyAlignment="1" applyProtection="1">
      <alignment horizontal="center" textRotation="90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1" applyFont="1" applyFill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9" fillId="0" borderId="1" xfId="0" applyFont="1" applyBorder="1" applyAlignment="1">
      <alignment horizontal="justify" vertical="top"/>
    </xf>
    <xf numFmtId="0" fontId="9" fillId="0" borderId="1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Protection="1">
      <protection locked="0"/>
    </xf>
    <xf numFmtId="0" fontId="17" fillId="0" borderId="1" xfId="0" applyFont="1" applyBorder="1" applyAlignment="1">
      <alignment horizontal="center" vertical="top" wrapText="1"/>
    </xf>
    <xf numFmtId="0" fontId="32" fillId="0" borderId="0" xfId="0" applyFont="1"/>
    <xf numFmtId="0" fontId="32" fillId="0" borderId="1" xfId="0" applyFont="1" applyFill="1" applyBorder="1" applyAlignment="1" applyProtection="1">
      <protection locked="0"/>
    </xf>
    <xf numFmtId="0" fontId="32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2" fillId="0" borderId="0" xfId="1" applyFont="1" applyFill="1" applyProtection="1">
      <protection locked="0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Alignment="1" applyProtection="1">
      <alignment horizontal="center" vertical="center"/>
    </xf>
    <xf numFmtId="0" fontId="13" fillId="0" borderId="0" xfId="1" applyFont="1" applyFill="1" applyProtection="1"/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2" fillId="0" borderId="0" xfId="1" applyFont="1" applyFill="1" applyProtection="1"/>
    <xf numFmtId="1" fontId="1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1" fontId="13" fillId="2" borderId="1" xfId="1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vertic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0" fontId="17" fillId="0" borderId="0" xfId="1" applyFont="1" applyFill="1" applyBorder="1" applyAlignment="1" applyProtection="1">
      <alignment horizontal="center"/>
      <protection locked="0"/>
    </xf>
    <xf numFmtId="1" fontId="1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left" vertical="top" wrapText="1"/>
      <protection locked="0"/>
    </xf>
    <xf numFmtId="1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32" fillId="0" borderId="1" xfId="0" applyFont="1" applyFill="1" applyBorder="1" applyAlignment="1" applyProtection="1">
      <alignment wrapText="1"/>
      <protection locked="0"/>
    </xf>
    <xf numFmtId="0" fontId="32" fillId="0" borderId="1" xfId="0" applyFont="1" applyBorder="1" applyAlignment="1"/>
    <xf numFmtId="0" fontId="13" fillId="0" borderId="1" xfId="0" applyFont="1" applyFill="1" applyBorder="1" applyProtection="1"/>
    <xf numFmtId="0" fontId="13" fillId="0" borderId="1" xfId="0" applyFont="1" applyFill="1" applyBorder="1" applyAlignment="1" applyProtection="1">
      <alignment textRotation="90"/>
    </xf>
    <xf numFmtId="0" fontId="36" fillId="0" borderId="1" xfId="0" applyFont="1" applyFill="1" applyBorder="1" applyProtection="1"/>
    <xf numFmtId="0" fontId="36" fillId="0" borderId="0" xfId="0" applyFont="1" applyFill="1" applyProtection="1"/>
    <xf numFmtId="0" fontId="36" fillId="0" borderId="1" xfId="0" applyFont="1" applyFill="1" applyBorder="1" applyAlignment="1" applyProtection="1">
      <alignment horizontal="center"/>
    </xf>
    <xf numFmtId="0" fontId="37" fillId="0" borderId="1" xfId="1" applyFont="1" applyFill="1" applyBorder="1" applyAlignment="1" applyProtection="1">
      <alignment horizontal="center" vertical="center" wrapText="1"/>
    </xf>
    <xf numFmtId="0" fontId="38" fillId="0" borderId="1" xfId="1" applyFont="1" applyFill="1" applyBorder="1" applyAlignment="1" applyProtection="1">
      <alignment horizontal="center" vertical="center" wrapText="1"/>
    </xf>
    <xf numFmtId="49" fontId="36" fillId="0" borderId="1" xfId="1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alignment horizontal="center" vertical="center"/>
      <protection locked="0"/>
    </xf>
    <xf numFmtId="1" fontId="17" fillId="0" borderId="0" xfId="0" applyNumberFormat="1" applyFont="1" applyFill="1" applyAlignment="1" applyProtection="1">
      <alignment horizontal="center" vertical="center"/>
      <protection locked="0"/>
    </xf>
    <xf numFmtId="0" fontId="13" fillId="0" borderId="4" xfId="1" applyFont="1" applyFill="1" applyBorder="1" applyAlignment="1" applyProtection="1">
      <alignment horizontal="center" textRotation="90" wrapText="1"/>
      <protection locked="0"/>
    </xf>
    <xf numFmtId="0" fontId="13" fillId="0" borderId="5" xfId="1" applyFont="1" applyFill="1" applyBorder="1" applyAlignment="1" applyProtection="1">
      <alignment textRotation="90" wrapText="1"/>
      <protection locked="0"/>
    </xf>
    <xf numFmtId="0" fontId="13" fillId="0" borderId="4" xfId="1" applyFont="1" applyFill="1" applyBorder="1" applyAlignment="1" applyProtection="1">
      <alignment textRotation="90" wrapText="1"/>
      <protection locked="0"/>
    </xf>
    <xf numFmtId="0" fontId="4" fillId="0" borderId="1" xfId="0" applyFont="1" applyFill="1" applyBorder="1" applyAlignment="1" applyProtection="1">
      <alignment horizontal="left" vertical="top" wrapText="1" indent="2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horizontal="center" vertical="center" textRotation="90" wrapText="1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1" fontId="1" fillId="0" borderId="3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4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top"/>
    </xf>
    <xf numFmtId="0" fontId="36" fillId="0" borderId="0" xfId="0" applyFont="1" applyFill="1" applyProtection="1">
      <protection locked="0"/>
    </xf>
    <xf numFmtId="0" fontId="41" fillId="0" borderId="1" xfId="0" applyFont="1" applyFill="1" applyBorder="1" applyAlignment="1" applyProtection="1">
      <alignment horizontal="left" vertical="center" textRotation="90" wrapText="1"/>
    </xf>
    <xf numFmtId="0" fontId="16" fillId="0" borderId="0" xfId="0" applyFont="1" applyFill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1" applyFont="1" applyFill="1" applyAlignment="1" applyProtection="1">
      <alignment horizontal="center"/>
      <protection locked="0"/>
    </xf>
    <xf numFmtId="49" fontId="13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2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4" fontId="11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10" fillId="2" borderId="1" xfId="0" applyNumberFormat="1" applyFont="1" applyFill="1" applyBorder="1" applyAlignment="1" applyProtection="1">
      <alignment horizontal="left" vertical="center"/>
    </xf>
    <xf numFmtId="0" fontId="17" fillId="0" borderId="1" xfId="1" applyFont="1" applyFill="1" applyBorder="1" applyAlignment="1" applyProtection="1">
      <alignment horizontal="center"/>
      <protection locked="0"/>
    </xf>
    <xf numFmtId="0" fontId="17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47" fillId="0" borderId="0" xfId="0" applyFont="1" applyFill="1" applyAlignment="1" applyProtection="1">
      <alignment vertical="center" wrapText="1"/>
      <protection locked="0"/>
    </xf>
    <xf numFmtId="0" fontId="48" fillId="0" borderId="0" xfId="0" applyFont="1" applyFill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13" fillId="2" borderId="0" xfId="1" applyFont="1" applyFill="1" applyBorder="1" applyAlignment="1" applyProtection="1">
      <alignment horizontal="center"/>
      <protection locked="0"/>
    </xf>
    <xf numFmtId="0" fontId="35" fillId="0" borderId="0" xfId="0" applyFont="1" applyFill="1" applyProtection="1">
      <protection locked="0"/>
    </xf>
    <xf numFmtId="164" fontId="13" fillId="0" borderId="0" xfId="1" applyNumberFormat="1" applyFont="1" applyFill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textRotation="90" wrapText="1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/>
    </xf>
    <xf numFmtId="0" fontId="32" fillId="0" borderId="1" xfId="0" applyFont="1" applyFill="1" applyBorder="1" applyAlignment="1">
      <alignment horizontal="left" vertical="justify" wrapText="1"/>
    </xf>
    <xf numFmtId="0" fontId="10" fillId="0" borderId="1" xfId="0" applyFont="1" applyFill="1" applyBorder="1" applyAlignment="1">
      <alignment horizontal="center" vertical="justify"/>
    </xf>
    <xf numFmtId="0" fontId="9" fillId="0" borderId="0" xfId="0" applyFont="1" applyAlignment="1">
      <alignment horizontal="center"/>
    </xf>
    <xf numFmtId="49" fontId="17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Alignment="1" applyProtection="1">
      <alignment horizontal="center" vertical="top"/>
      <protection locked="0"/>
    </xf>
    <xf numFmtId="49" fontId="9" fillId="0" borderId="1" xfId="0" applyNumberFormat="1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justify" vertical="top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justify" vertical="top" wrapText="1"/>
      <protection locked="0"/>
    </xf>
    <xf numFmtId="0" fontId="9" fillId="2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top"/>
      <protection locked="0"/>
    </xf>
    <xf numFmtId="49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1" fontId="10" fillId="2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32" fillId="0" borderId="0" xfId="0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 applyProtection="1">
      <alignment horizont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Protection="1"/>
    <xf numFmtId="0" fontId="32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top"/>
      <protection locked="0"/>
    </xf>
    <xf numFmtId="1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" applyNumberFormat="1" applyFont="1" applyFill="1" applyBorder="1" applyAlignment="1" applyProtection="1">
      <alignment horizontal="center"/>
      <protection locked="0"/>
    </xf>
    <xf numFmtId="0" fontId="13" fillId="0" borderId="1" xfId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 applyProtection="1">
      <alignment vertical="center" wrapText="1"/>
      <protection locked="0"/>
    </xf>
    <xf numFmtId="49" fontId="21" fillId="0" borderId="1" xfId="0" applyNumberFormat="1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18" fillId="0" borderId="9" xfId="0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top"/>
      <protection locked="0"/>
    </xf>
    <xf numFmtId="1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1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Fill="1" applyBorder="1" applyAlignment="1" applyProtection="1">
      <alignment wrapText="1"/>
      <protection locked="0"/>
    </xf>
    <xf numFmtId="0" fontId="57" fillId="0" borderId="1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31" fillId="0" borderId="1" xfId="0" applyFont="1" applyFill="1" applyBorder="1" applyAlignment="1" applyProtection="1">
      <alignment horizontal="left"/>
      <protection locked="0"/>
    </xf>
    <xf numFmtId="0" fontId="31" fillId="0" borderId="1" xfId="0" applyFont="1" applyFill="1" applyBorder="1" applyAlignment="1" applyProtection="1">
      <alignment horizontal="left" wrapText="1"/>
      <protection locked="0"/>
    </xf>
    <xf numFmtId="0" fontId="58" fillId="0" borderId="1" xfId="0" applyFont="1" applyFill="1" applyBorder="1" applyAlignment="1" applyProtection="1">
      <alignment wrapText="1"/>
      <protection locked="0"/>
    </xf>
    <xf numFmtId="0" fontId="57" fillId="0" borderId="1" xfId="0" applyFont="1" applyFill="1" applyBorder="1" applyAlignment="1" applyProtection="1">
      <alignment horizontal="left" wrapText="1" indent="2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58" fillId="0" borderId="1" xfId="0" applyFont="1" applyFill="1" applyBorder="1" applyAlignment="1" applyProtection="1">
      <alignment horizontal="left" wrapText="1" indent="2"/>
      <protection locked="0"/>
    </xf>
    <xf numFmtId="0" fontId="59" fillId="0" borderId="1" xfId="0" applyFont="1" applyFill="1" applyBorder="1" applyAlignment="1" applyProtection="1">
      <alignment horizontal="left" wrapText="1" indent="2"/>
      <protection locked="0"/>
    </xf>
    <xf numFmtId="0" fontId="57" fillId="0" borderId="1" xfId="0" applyFont="1" applyFill="1" applyBorder="1" applyAlignment="1" applyProtection="1">
      <alignment horizontal="left" wrapText="1"/>
      <protection locked="0"/>
    </xf>
    <xf numFmtId="0" fontId="60" fillId="0" borderId="1" xfId="0" applyFont="1" applyFill="1" applyBorder="1" applyAlignment="1" applyProtection="1">
      <alignment wrapText="1"/>
      <protection locked="0"/>
    </xf>
    <xf numFmtId="0" fontId="41" fillId="0" borderId="1" xfId="0" applyFont="1" applyFill="1" applyBorder="1" applyAlignment="1" applyProtection="1">
      <alignment horizontal="left" wrapText="1" indent="2"/>
      <protection locked="0"/>
    </xf>
    <xf numFmtId="0" fontId="56" fillId="0" borderId="1" xfId="0" applyFont="1" applyBorder="1" applyAlignment="1" applyProtection="1">
      <alignment horizontal="center" vertical="top"/>
      <protection locked="0"/>
    </xf>
    <xf numFmtId="1" fontId="6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 applyProtection="1">
      <alignment horizontal="center" vertical="center"/>
    </xf>
    <xf numFmtId="164" fontId="13" fillId="4" borderId="0" xfId="1" applyNumberFormat="1" applyFont="1" applyFill="1" applyAlignment="1" applyProtection="1">
      <alignment horizontal="center" vertical="center"/>
    </xf>
    <xf numFmtId="0" fontId="13" fillId="4" borderId="0" xfId="1" applyFont="1" applyFill="1" applyAlignment="1" applyProtection="1">
      <alignment horizontal="left"/>
    </xf>
    <xf numFmtId="0" fontId="13" fillId="4" borderId="0" xfId="1" applyFont="1" applyFill="1" applyAlignment="1" applyProtection="1">
      <alignment horizontal="center" vertical="center"/>
      <protection locked="0"/>
    </xf>
    <xf numFmtId="164" fontId="13" fillId="4" borderId="0" xfId="1" applyNumberFormat="1" applyFont="1" applyFill="1" applyAlignment="1" applyProtection="1">
      <alignment horizontal="center" vertical="center"/>
      <protection locked="0"/>
    </xf>
    <xf numFmtId="0" fontId="13" fillId="4" borderId="0" xfId="1" applyFont="1" applyFill="1" applyAlignment="1" applyProtection="1">
      <alignment horizontal="left"/>
      <protection locked="0"/>
    </xf>
    <xf numFmtId="0" fontId="39" fillId="0" borderId="0" xfId="0" applyFont="1" applyFill="1" applyAlignment="1" applyProtection="1">
      <alignment horizontal="left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/>
    </xf>
    <xf numFmtId="49" fontId="17" fillId="0" borderId="15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" fontId="16" fillId="4" borderId="1" xfId="0" applyNumberFormat="1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1" fontId="16" fillId="4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0" fontId="32" fillId="0" borderId="1" xfId="0" applyFont="1" applyFill="1" applyBorder="1" applyAlignment="1" applyProtection="1">
      <alignment horizontal="left" vertical="top" wrapText="1"/>
      <protection locked="0"/>
    </xf>
    <xf numFmtId="0" fontId="32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wrapText="1"/>
    </xf>
    <xf numFmtId="0" fontId="32" fillId="0" borderId="1" xfId="0" applyFont="1" applyFill="1" applyBorder="1" applyAlignment="1" applyProtection="1">
      <alignment horizontal="left" vertical="top" wrapText="1" indent="2"/>
      <protection locked="0"/>
    </xf>
    <xf numFmtId="0" fontId="32" fillId="0" borderId="1" xfId="0" applyNumberFormat="1" applyFont="1" applyBorder="1" applyAlignment="1" applyProtection="1">
      <alignment horizontal="left" vertical="top" wrapText="1" indent="2"/>
      <protection locked="0"/>
    </xf>
    <xf numFmtId="0" fontId="32" fillId="0" borderId="1" xfId="0" applyFont="1" applyFill="1" applyBorder="1" applyAlignment="1" applyProtection="1">
      <alignment horizontal="left" vertical="top" wrapText="1" indent="3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wrapText="1"/>
    </xf>
    <xf numFmtId="0" fontId="3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wrapText="1"/>
      <protection locked="0"/>
    </xf>
    <xf numFmtId="0" fontId="17" fillId="0" borderId="14" xfId="0" applyFont="1" applyFill="1" applyBorder="1" applyAlignment="1" applyProtection="1">
      <alignment wrapText="1"/>
      <protection locked="0"/>
    </xf>
    <xf numFmtId="0" fontId="13" fillId="0" borderId="6" xfId="1" applyFont="1" applyFill="1" applyBorder="1" applyProtection="1">
      <protection locked="0"/>
    </xf>
    <xf numFmtId="0" fontId="17" fillId="0" borderId="0" xfId="0" applyFont="1" applyFill="1" applyAlignment="1" applyProtection="1">
      <alignment wrapText="1"/>
      <protection locked="0"/>
    </xf>
    <xf numFmtId="0" fontId="17" fillId="0" borderId="1" xfId="2" applyFont="1" applyFill="1" applyBorder="1" applyAlignment="1" applyProtection="1">
      <alignment horizontal="left" wrapText="1"/>
      <protection locked="0"/>
    </xf>
    <xf numFmtId="0" fontId="17" fillId="0" borderId="5" xfId="2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vertical="distributed" wrapText="1"/>
      <protection locked="0"/>
    </xf>
    <xf numFmtId="49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distributed"/>
      <protection locked="0"/>
    </xf>
    <xf numFmtId="1" fontId="66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 applyProtection="1">
      <alignment horizontal="center" wrapText="1"/>
      <protection locked="0"/>
    </xf>
    <xf numFmtId="0" fontId="13" fillId="0" borderId="1" xfId="1" applyFont="1" applyFill="1" applyBorder="1" applyAlignment="1" applyProtection="1">
      <alignment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left" vertical="justify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justify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wrapText="1"/>
    </xf>
    <xf numFmtId="0" fontId="56" fillId="0" borderId="8" xfId="1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6" fillId="0" borderId="1" xfId="0" applyFont="1" applyFill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vertical="top" wrapText="1"/>
      <protection locked="0"/>
    </xf>
    <xf numFmtId="0" fontId="17" fillId="0" borderId="1" xfId="1" applyFont="1" applyFill="1" applyBorder="1" applyAlignment="1" applyProtection="1">
      <alignment horizontal="left" vertical="top" wrapText="1"/>
      <protection locked="0"/>
    </xf>
    <xf numFmtId="0" fontId="32" fillId="0" borderId="1" xfId="1" applyFont="1" applyFill="1" applyBorder="1" applyAlignment="1" applyProtection="1">
      <alignment vertical="top" wrapText="1"/>
      <protection locked="0"/>
    </xf>
    <xf numFmtId="0" fontId="32" fillId="0" borderId="1" xfId="1" applyFont="1" applyFill="1" applyBorder="1" applyAlignment="1" applyProtection="1">
      <alignment horizontal="left" vertical="top" wrapText="1"/>
      <protection locked="0"/>
    </xf>
    <xf numFmtId="0" fontId="32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 applyProtection="1">
      <alignment vertical="top" wrapText="1"/>
      <protection locked="0"/>
    </xf>
    <xf numFmtId="0" fontId="13" fillId="0" borderId="1" xfId="0" applyFont="1" applyFill="1" applyBorder="1" applyAlignment="1" applyProtection="1">
      <alignment horizontal="left" vertical="justify" wrapText="1"/>
      <protection locked="0"/>
    </xf>
    <xf numFmtId="0" fontId="17" fillId="0" borderId="1" xfId="0" applyFont="1" applyFill="1" applyBorder="1" applyAlignment="1" applyProtection="1">
      <alignment horizontal="left" wrapText="1"/>
      <protection locked="0"/>
    </xf>
    <xf numFmtId="0" fontId="14" fillId="0" borderId="1" xfId="1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left" vertical="justify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 applyProtection="1">
      <alignment horizontal="center" vertical="center"/>
    </xf>
    <xf numFmtId="1" fontId="11" fillId="4" borderId="1" xfId="0" applyNumberFormat="1" applyFont="1" applyFill="1" applyBorder="1" applyAlignment="1" applyProtection="1">
      <alignment horizontal="center" vertical="center" wrapText="1"/>
    </xf>
    <xf numFmtId="1" fontId="11" fillId="4" borderId="1" xfId="0" applyNumberFormat="1" applyFont="1" applyFill="1" applyBorder="1" applyAlignment="1" applyProtection="1">
      <alignment horizontal="center" vertical="center"/>
    </xf>
    <xf numFmtId="1" fontId="11" fillId="4" borderId="6" xfId="0" applyNumberFormat="1" applyFont="1" applyFill="1" applyBorder="1" applyAlignment="1" applyProtection="1">
      <alignment horizontal="center" vertical="center"/>
    </xf>
    <xf numFmtId="1" fontId="11" fillId="4" borderId="7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textRotation="90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6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/>
      <protection locked="0"/>
    </xf>
    <xf numFmtId="0" fontId="39" fillId="0" borderId="0" xfId="0" applyFont="1" applyFill="1" applyAlignment="1" applyProtection="1">
      <alignment horizontal="left" vertical="center" wrapText="1"/>
      <protection locked="0"/>
    </xf>
    <xf numFmtId="0" fontId="63" fillId="0" borderId="9" xfId="0" applyFont="1" applyFill="1" applyBorder="1" applyAlignment="1" applyProtection="1">
      <alignment horizontal="right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4" fillId="0" borderId="0" xfId="0" applyFont="1" applyFill="1" applyAlignment="1" applyProtection="1">
      <alignment horizontal="center"/>
      <protection locked="0"/>
    </xf>
    <xf numFmtId="0" fontId="65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11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4" xfId="0" applyNumberFormat="1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4" fillId="0" borderId="2" xfId="1" applyFont="1" applyFill="1" applyBorder="1" applyAlignment="1" applyProtection="1">
      <alignment horizontal="center" vertical="center" wrapText="1"/>
      <protection locked="0"/>
    </xf>
    <xf numFmtId="0" fontId="14" fillId="0" borderId="12" xfId="1" applyFont="1" applyFill="1" applyBorder="1" applyAlignment="1" applyProtection="1">
      <alignment horizontal="center" vertical="center" wrapText="1"/>
      <protection locked="0"/>
    </xf>
    <xf numFmtId="0" fontId="14" fillId="0" borderId="7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center" vertical="center" wrapText="1"/>
      <protection locked="0"/>
    </xf>
    <xf numFmtId="0" fontId="14" fillId="0" borderId="8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1" applyFont="1" applyFill="1" applyBorder="1" applyAlignment="1" applyProtection="1">
      <alignment horizontal="center" textRotation="90" wrapText="1"/>
      <protection locked="0"/>
    </xf>
    <xf numFmtId="0" fontId="13" fillId="0" borderId="5" xfId="1" applyFont="1" applyFill="1" applyBorder="1" applyAlignment="1" applyProtection="1">
      <alignment horizontal="center" textRotation="90" wrapText="1"/>
      <protection locked="0"/>
    </xf>
    <xf numFmtId="0" fontId="13" fillId="0" borderId="11" xfId="1" applyFont="1" applyFill="1" applyBorder="1" applyAlignment="1" applyProtection="1">
      <alignment horizontal="center" textRotation="90" wrapText="1"/>
      <protection locked="0"/>
    </xf>
    <xf numFmtId="0" fontId="13" fillId="0" borderId="4" xfId="1" applyFont="1" applyFill="1" applyBorder="1" applyAlignment="1" applyProtection="1">
      <alignment horizontal="center" textRotation="90" wrapText="1"/>
      <protection locked="0"/>
    </xf>
    <xf numFmtId="0" fontId="14" fillId="0" borderId="5" xfId="1" applyFont="1" applyFill="1" applyBorder="1" applyAlignment="1" applyProtection="1">
      <alignment horizont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7" xfId="1" applyFont="1" applyFill="1" applyBorder="1" applyAlignment="1" applyProtection="1">
      <alignment horizontal="center" vertical="center" wrapText="1"/>
      <protection locked="0"/>
    </xf>
    <xf numFmtId="0" fontId="12" fillId="0" borderId="13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/>
      <protection locked="0"/>
    </xf>
    <xf numFmtId="0" fontId="26" fillId="0" borderId="1" xfId="1" applyFont="1" applyFill="1" applyBorder="1" applyAlignment="1" applyProtection="1">
      <alignment horizontal="center" textRotation="90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33" fillId="0" borderId="7" xfId="1" applyFont="1" applyFill="1" applyBorder="1" applyAlignment="1" applyProtection="1">
      <alignment horizontal="center" vertical="center" wrapText="1"/>
      <protection locked="0"/>
    </xf>
    <xf numFmtId="0" fontId="33" fillId="0" borderId="13" xfId="1" applyFont="1" applyFill="1" applyBorder="1" applyAlignment="1" applyProtection="1">
      <alignment horizontal="center" vertical="center" wrapText="1"/>
      <protection locked="0"/>
    </xf>
    <xf numFmtId="0" fontId="33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7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3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textRotation="90" wrapText="1"/>
      <protection locked="0"/>
    </xf>
    <xf numFmtId="0" fontId="13" fillId="0" borderId="5" xfId="0" applyFont="1" applyFill="1" applyBorder="1" applyAlignment="1" applyProtection="1">
      <alignment horizontal="center" textRotation="90" wrapText="1"/>
      <protection locked="0"/>
    </xf>
    <xf numFmtId="0" fontId="13" fillId="0" borderId="11" xfId="0" applyFont="1" applyFill="1" applyBorder="1" applyAlignment="1" applyProtection="1">
      <alignment horizontal="center" textRotation="90" wrapText="1"/>
      <protection locked="0"/>
    </xf>
    <xf numFmtId="0" fontId="13" fillId="0" borderId="4" xfId="0" applyFont="1" applyFill="1" applyBorder="1" applyAlignment="1" applyProtection="1">
      <alignment horizontal="center" textRotation="90" wrapText="1"/>
      <protection locked="0"/>
    </xf>
    <xf numFmtId="0" fontId="14" fillId="0" borderId="13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14" xfId="1" applyFont="1" applyFill="1" applyBorder="1" applyAlignment="1" applyProtection="1">
      <alignment horizontal="center" vertical="center" wrapText="1"/>
      <protection locked="0"/>
    </xf>
    <xf numFmtId="0" fontId="13" fillId="0" borderId="11" xfId="1" applyFont="1" applyFill="1" applyBorder="1" applyAlignment="1" applyProtection="1">
      <alignment horizontal="center" textRotation="90"/>
      <protection locked="0"/>
    </xf>
    <xf numFmtId="0" fontId="13" fillId="0" borderId="4" xfId="1" applyFont="1" applyFill="1" applyBorder="1" applyAlignment="1" applyProtection="1">
      <alignment horizontal="center" textRotation="90"/>
      <protection locked="0"/>
    </xf>
    <xf numFmtId="0" fontId="14" fillId="0" borderId="3" xfId="1" applyFont="1" applyFill="1" applyBorder="1" applyAlignment="1" applyProtection="1">
      <alignment horizontal="center" vertical="center"/>
      <protection locked="0"/>
    </xf>
    <xf numFmtId="0" fontId="14" fillId="0" borderId="15" xfId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horizontal="center" vertical="center"/>
      <protection locked="0"/>
    </xf>
    <xf numFmtId="0" fontId="33" fillId="0" borderId="1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textRotation="90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6" fillId="0" borderId="0" xfId="0" applyFont="1" applyFill="1" applyAlignment="1" applyProtection="1">
      <alignment horizontal="center" vertical="top" wrapText="1"/>
      <protection locked="0"/>
    </xf>
    <xf numFmtId="0" fontId="13" fillId="0" borderId="0" xfId="0" applyFont="1" applyFill="1" applyAlignment="1" applyProtection="1">
      <alignment horizontal="center" vertical="top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9" xfId="0" applyFont="1" applyFill="1" applyBorder="1" applyAlignment="1" applyProtection="1">
      <alignment horizontal="right"/>
      <protection locked="0"/>
    </xf>
    <xf numFmtId="0" fontId="13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top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7" fillId="0" borderId="3" xfId="0" applyFont="1" applyFill="1" applyBorder="1" applyAlignment="1" applyProtection="1">
      <alignment horizontal="center" vertical="top"/>
      <protection locked="0"/>
    </xf>
    <xf numFmtId="0" fontId="17" fillId="0" borderId="15" xfId="0" applyFont="1" applyFill="1" applyBorder="1" applyAlignment="1" applyProtection="1">
      <alignment horizontal="center" vertical="top"/>
      <protection locked="0"/>
    </xf>
    <xf numFmtId="0" fontId="17" fillId="0" borderId="6" xfId="0" applyFont="1" applyFill="1" applyBorder="1" applyAlignment="1" applyProtection="1">
      <alignment horizontal="center" vertical="top"/>
      <protection locked="0"/>
    </xf>
    <xf numFmtId="0" fontId="49" fillId="0" borderId="0" xfId="0" applyFont="1" applyFill="1" applyAlignment="1" applyProtection="1">
      <alignment horizontal="left" vertical="top" wrapText="1"/>
      <protection locked="0"/>
    </xf>
    <xf numFmtId="0" fontId="50" fillId="0" borderId="0" xfId="0" applyFont="1" applyFill="1" applyAlignment="1" applyProtection="1">
      <alignment horizontal="left" vertical="center" wrapText="1"/>
      <protection locked="0"/>
    </xf>
    <xf numFmtId="0" fontId="49" fillId="0" borderId="0" xfId="0" applyFont="1" applyFill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textRotation="90" wrapText="1"/>
      <protection locked="0"/>
    </xf>
    <xf numFmtId="0" fontId="24" fillId="0" borderId="4" xfId="0" applyFont="1" applyFill="1" applyBorder="1" applyAlignment="1" applyProtection="1">
      <alignment horizontal="center" vertical="center" textRotation="90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right" vertical="top"/>
      <protection locked="0"/>
    </xf>
    <xf numFmtId="14" fontId="11" fillId="0" borderId="0" xfId="0" applyNumberFormat="1" applyFont="1" applyFill="1" applyAlignment="1" applyProtection="1">
      <alignment horizontal="center" vertical="top" wrapText="1"/>
      <protection locked="0"/>
    </xf>
    <xf numFmtId="14" fontId="4" fillId="0" borderId="0" xfId="0" applyNumberFormat="1" applyFont="1" applyFill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 wrapText="1"/>
      <protection locked="0"/>
    </xf>
    <xf numFmtId="0" fontId="9" fillId="0" borderId="6" xfId="0" applyFont="1" applyFill="1" applyBorder="1" applyAlignment="1" applyProtection="1">
      <alignment horizontal="center" wrapText="1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textRotation="90" wrapText="1"/>
      <protection locked="0"/>
    </xf>
    <xf numFmtId="0" fontId="1" fillId="0" borderId="9" xfId="0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horizontal="right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Fill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 wrapText="1"/>
      <protection locked="0"/>
    </xf>
    <xf numFmtId="0" fontId="9" fillId="0" borderId="9" xfId="0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68" fillId="0" borderId="0" xfId="3" applyFont="1"/>
    <xf numFmtId="0" fontId="13" fillId="0" borderId="0" xfId="0" applyFont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wrapText="1"/>
      <protection locked="0"/>
    </xf>
    <xf numFmtId="0" fontId="25" fillId="0" borderId="0" xfId="0" applyFont="1" applyFill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right" vertical="top"/>
      <protection locked="0"/>
    </xf>
    <xf numFmtId="0" fontId="7" fillId="0" borderId="0" xfId="0" applyFont="1" applyFill="1" applyAlignment="1" applyProtection="1">
      <alignment horizontal="right" vertical="top" wrapText="1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14" fontId="31" fillId="0" borderId="0" xfId="0" applyNumberFormat="1" applyFont="1" applyFill="1" applyAlignment="1" applyProtection="1">
      <alignment horizontal="center" vertical="top" wrapText="1"/>
      <protection locked="0"/>
    </xf>
    <xf numFmtId="0" fontId="23" fillId="0" borderId="0" xfId="0" applyFont="1" applyFill="1" applyAlignment="1" applyProtection="1">
      <alignment horizontal="left" vertical="top" wrapText="1"/>
      <protection locked="0"/>
    </xf>
    <xf numFmtId="0" fontId="10" fillId="0" borderId="0" xfId="0" applyFont="1" applyFill="1" applyAlignment="1" applyProtection="1">
      <alignment horizontal="left" wrapText="1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Fill="1" applyBorder="1" applyAlignment="1" applyProtection="1">
      <alignment horizontal="left" wrapText="1"/>
      <protection locked="0"/>
    </xf>
    <xf numFmtId="49" fontId="9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32" fillId="0" borderId="9" xfId="0" applyFont="1" applyBorder="1" applyAlignment="1">
      <alignment horizontal="right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7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17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</cellXfs>
  <cellStyles count="4">
    <cellStyle name="Гиперссылка" xfId="3" builtinId="8"/>
    <cellStyle name="Обычный" xfId="0" builtinId="0"/>
    <cellStyle name="Обычный_БТР_на 01.01.2007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VB08D~1.IZM\LOCALS~1\Temp\Rar$DI00.781\DOCUME~1\izva\LOCALS~1\Temp\Rar$DI00.969\&#1052;&#1086;&#1080;%20&#1076;&#1086;&#1082;&#1091;&#1084;&#1077;&#1085;&#1090;&#1099;\1_&#1041;&#1040;&#1051;&#1040;&#1053;&#1057;\&#1041;&#1058;&#1056;_&#1085;&#1072;01.01.2007\&#1064;&#1072;&#1073;&#1083;&#1086;&#1085;%20&#1090;&#1072;&#1073;_&#1041;&#1058;&#1056;\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VB08D~1.IZM\LOCALS~1\Temp\Rar$DI00.781\Documents%20and%20Settings\izva\&#1056;&#1072;&#1073;&#1086;&#1095;&#1080;&#1081;%20&#1089;&#1090;&#1086;&#1083;\&#1052;&#1086;&#1080;%20&#1076;&#1086;&#1082;&#1091;&#1084;&#1077;&#1085;&#1090;&#1099;\1_&#1041;&#1040;&#1051;&#1040;&#1053;&#1057;\&#1041;&#1058;&#1056;_&#1085;&#1072;01.01.2007\&#1064;&#1072;&#1073;&#1083;&#1086;&#1085;%20&#1090;&#1072;&#1073;_&#1041;&#1058;&#1056;\&#1041;&#1058;&#1056;_&#1085;&#1072;%2001.01.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80"/>
  <sheetViews>
    <sheetView view="pageBreakPreview" topLeftCell="A64" zoomScaleSheetLayoutView="100" workbookViewId="0">
      <selection activeCell="F56" sqref="F56"/>
    </sheetView>
  </sheetViews>
  <sheetFormatPr defaultColWidth="9.140625" defaultRowHeight="12.75"/>
  <cols>
    <col min="1" max="1" width="67.5703125" style="36" customWidth="1"/>
    <col min="2" max="2" width="7.42578125" style="36" customWidth="1"/>
    <col min="3" max="3" width="26.5703125" style="36" customWidth="1"/>
    <col min="4" max="4" width="13.85546875" style="36" customWidth="1"/>
    <col min="5" max="5" width="13.5703125" style="36" customWidth="1"/>
    <col min="6" max="6" width="12.85546875" style="36" customWidth="1"/>
    <col min="7" max="7" width="8.42578125" style="106" customWidth="1"/>
    <col min="8" max="8" width="9.5703125" style="106" customWidth="1"/>
    <col min="9" max="9" width="8.28515625" style="106" customWidth="1"/>
    <col min="10" max="10" width="8.85546875" style="106" customWidth="1"/>
    <col min="11" max="11" width="9.140625" style="106"/>
    <col min="12" max="13" width="5.5703125" style="106" customWidth="1"/>
    <col min="14" max="14" width="4.5703125" style="106" customWidth="1"/>
    <col min="15" max="15" width="6" style="105" customWidth="1"/>
    <col min="16" max="16" width="6.42578125" style="105" customWidth="1"/>
    <col min="17" max="17" width="4.85546875" style="36" customWidth="1"/>
    <col min="18" max="16384" width="9.140625" style="36"/>
  </cols>
  <sheetData>
    <row r="1" spans="1:17" ht="15.75" customHeight="1">
      <c r="A1" s="278"/>
      <c r="B1" s="278"/>
      <c r="C1" s="390" t="s">
        <v>542</v>
      </c>
      <c r="D1" s="390"/>
      <c r="E1" s="390"/>
      <c r="F1" s="390"/>
      <c r="G1" s="151" t="s">
        <v>328</v>
      </c>
    </row>
    <row r="2" spans="1:17" ht="15.75" customHeight="1">
      <c r="A2" s="278"/>
      <c r="B2" s="278"/>
      <c r="C2" s="390" t="s">
        <v>546</v>
      </c>
      <c r="D2" s="390"/>
      <c r="E2" s="390"/>
      <c r="F2" s="390"/>
      <c r="G2" s="151"/>
    </row>
    <row r="3" spans="1:17" ht="15.75" customHeight="1">
      <c r="A3" s="277"/>
      <c r="B3" s="277"/>
      <c r="C3" s="390" t="s">
        <v>543</v>
      </c>
      <c r="D3" s="390"/>
      <c r="E3" s="390"/>
      <c r="F3" s="390"/>
      <c r="G3" s="151"/>
    </row>
    <row r="4" spans="1:17" ht="15.75" customHeight="1">
      <c r="A4" s="277"/>
      <c r="B4" s="277"/>
      <c r="C4" s="390" t="s">
        <v>570</v>
      </c>
      <c r="D4" s="390"/>
      <c r="E4" s="390"/>
      <c r="F4" s="390"/>
      <c r="G4" s="151"/>
    </row>
    <row r="5" spans="1:17" ht="15.75" customHeight="1">
      <c r="A5" s="277"/>
      <c r="B5" s="277"/>
      <c r="C5" s="277"/>
      <c r="D5" s="277"/>
      <c r="E5" s="277"/>
      <c r="F5" s="277"/>
      <c r="G5" s="151"/>
    </row>
    <row r="6" spans="1:17" ht="15.75" customHeight="1">
      <c r="A6" s="391" t="s">
        <v>231</v>
      </c>
      <c r="B6" s="391"/>
      <c r="C6" s="391"/>
      <c r="D6" s="391"/>
      <c r="E6" s="391"/>
      <c r="F6" s="391"/>
    </row>
    <row r="7" spans="1:17" ht="18.75">
      <c r="A7" s="392" t="s">
        <v>581</v>
      </c>
      <c r="B7" s="392"/>
      <c r="C7" s="392"/>
      <c r="D7" s="392"/>
      <c r="E7" s="392"/>
      <c r="F7" s="392"/>
    </row>
    <row r="8" spans="1:17" ht="15.75" customHeight="1">
      <c r="A8" s="387" t="s">
        <v>265</v>
      </c>
      <c r="B8" s="387"/>
      <c r="C8" s="387"/>
      <c r="D8" s="387"/>
      <c r="E8" s="387"/>
      <c r="F8" s="387"/>
    </row>
    <row r="9" spans="1:17" s="23" customFormat="1" ht="17.25" customHeight="1">
      <c r="A9" s="389"/>
      <c r="B9" s="388" t="s">
        <v>363</v>
      </c>
      <c r="C9" s="388" t="s">
        <v>333</v>
      </c>
      <c r="D9" s="389" t="s">
        <v>302</v>
      </c>
      <c r="E9" s="388" t="s">
        <v>278</v>
      </c>
      <c r="F9" s="388"/>
      <c r="G9" s="90"/>
      <c r="H9" s="90"/>
      <c r="I9" s="125"/>
      <c r="J9" s="90"/>
      <c r="K9" s="90"/>
      <c r="L9" s="90"/>
      <c r="M9" s="90"/>
      <c r="N9" s="90"/>
      <c r="O9" s="26"/>
      <c r="P9" s="26"/>
    </row>
    <row r="10" spans="1:17" s="23" customFormat="1" ht="62.25" customHeight="1">
      <c r="A10" s="389"/>
      <c r="B10" s="388"/>
      <c r="C10" s="388"/>
      <c r="D10" s="389"/>
      <c r="E10" s="388"/>
      <c r="F10" s="388"/>
      <c r="G10" s="90"/>
      <c r="H10" s="386" t="s">
        <v>315</v>
      </c>
      <c r="I10" s="386"/>
      <c r="J10" s="386"/>
      <c r="K10" s="386"/>
      <c r="L10" s="386"/>
      <c r="M10" s="386"/>
      <c r="N10" s="386"/>
      <c r="O10" s="386"/>
      <c r="P10" s="386"/>
    </row>
    <row r="11" spans="1:17" s="23" customFormat="1" ht="38.25" customHeight="1">
      <c r="A11" s="389"/>
      <c r="B11" s="388"/>
      <c r="C11" s="388"/>
      <c r="D11" s="389"/>
      <c r="E11" s="291" t="s">
        <v>367</v>
      </c>
      <c r="F11" s="291" t="s">
        <v>365</v>
      </c>
      <c r="G11" s="90"/>
      <c r="H11" s="164"/>
      <c r="I11" s="165"/>
      <c r="J11" s="165"/>
      <c r="K11" s="165"/>
      <c r="L11" s="165"/>
      <c r="M11" s="165"/>
      <c r="N11" s="165"/>
      <c r="O11" s="165"/>
      <c r="P11" s="165"/>
    </row>
    <row r="12" spans="1:17" s="23" customFormat="1" ht="12.75" customHeight="1">
      <c r="A12" s="273" t="s">
        <v>368</v>
      </c>
      <c r="B12" s="272" t="s">
        <v>362</v>
      </c>
      <c r="C12" s="273" t="s">
        <v>382</v>
      </c>
      <c r="D12" s="273">
        <v>1</v>
      </c>
      <c r="E12" s="273">
        <v>2</v>
      </c>
      <c r="F12" s="273">
        <v>3</v>
      </c>
      <c r="G12" s="90"/>
      <c r="H12" s="90"/>
      <c r="I12" s="90"/>
      <c r="J12" s="90"/>
      <c r="K12" s="90"/>
      <c r="L12" s="90"/>
      <c r="M12" s="90"/>
      <c r="N12" s="90"/>
      <c r="O12" s="26"/>
      <c r="P12" s="26"/>
    </row>
    <row r="13" spans="1:17" s="23" customFormat="1" ht="23.25" customHeight="1">
      <c r="A13" s="279" t="s">
        <v>86</v>
      </c>
      <c r="B13" s="250" t="s">
        <v>334</v>
      </c>
      <c r="C13" s="272" t="s">
        <v>439</v>
      </c>
      <c r="D13" s="275">
        <f t="shared" ref="D13:D26" si="0">E13+F13</f>
        <v>795</v>
      </c>
      <c r="E13" s="273">
        <v>0</v>
      </c>
      <c r="F13" s="273">
        <v>795</v>
      </c>
      <c r="G13" s="90"/>
      <c r="H13" s="90"/>
      <c r="I13" s="90"/>
      <c r="J13" s="90"/>
      <c r="K13" s="90"/>
      <c r="L13" s="90"/>
      <c r="M13" s="90"/>
      <c r="N13" s="90"/>
      <c r="O13" s="26"/>
      <c r="P13" s="26"/>
    </row>
    <row r="14" spans="1:17" s="23" customFormat="1" ht="37.5" customHeight="1">
      <c r="A14" s="280" t="s">
        <v>440</v>
      </c>
      <c r="B14" s="25" t="s">
        <v>335</v>
      </c>
      <c r="C14" s="60" t="s">
        <v>81</v>
      </c>
      <c r="D14" s="274">
        <f t="shared" si="0"/>
        <v>416</v>
      </c>
      <c r="E14" s="274">
        <f>E15+E16+E17</f>
        <v>0</v>
      </c>
      <c r="F14" s="274">
        <f>F15+F16+F17</f>
        <v>416</v>
      </c>
      <c r="G14" s="90"/>
      <c r="H14" s="90"/>
      <c r="I14" s="90"/>
      <c r="J14" s="90"/>
      <c r="K14" s="90"/>
      <c r="L14" s="90"/>
      <c r="M14" s="90"/>
      <c r="N14" s="90"/>
      <c r="O14" s="26"/>
      <c r="P14" s="26"/>
    </row>
    <row r="15" spans="1:17" s="23" customFormat="1" ht="31.5" customHeight="1">
      <c r="A15" s="281" t="s">
        <v>87</v>
      </c>
      <c r="B15" s="25" t="s">
        <v>336</v>
      </c>
      <c r="C15" s="60" t="s">
        <v>198</v>
      </c>
      <c r="D15" s="274">
        <f t="shared" si="0"/>
        <v>397</v>
      </c>
      <c r="E15" s="274">
        <f>Прил2!F28</f>
        <v>0</v>
      </c>
      <c r="F15" s="274">
        <f>Прил2!G28</f>
        <v>397</v>
      </c>
      <c r="G15" s="90"/>
      <c r="H15" s="90"/>
      <c r="I15" s="90"/>
      <c r="J15" s="90"/>
      <c r="K15" s="90"/>
      <c r="L15" s="90"/>
      <c r="M15" s="90"/>
      <c r="N15" s="90"/>
      <c r="O15" s="26"/>
      <c r="P15" s="26"/>
    </row>
    <row r="16" spans="1:17" s="23" customFormat="1" ht="24" customHeight="1">
      <c r="A16" s="281" t="s">
        <v>455</v>
      </c>
      <c r="B16" s="25" t="s">
        <v>337</v>
      </c>
      <c r="C16" s="60" t="s">
        <v>246</v>
      </c>
      <c r="D16" s="274">
        <f t="shared" si="0"/>
        <v>0</v>
      </c>
      <c r="E16" s="274">
        <f>'Прил3(сводная)'!AE12+'Прил3(сводная)'!AE15</f>
        <v>0</v>
      </c>
      <c r="F16" s="274">
        <f>'Прил3(сводная)'!AE13+'Прил3(сводная)'!AE16</f>
        <v>0</v>
      </c>
      <c r="G16" s="90"/>
      <c r="H16" s="386"/>
      <c r="I16" s="386"/>
      <c r="J16" s="386"/>
      <c r="K16" s="386"/>
      <c r="L16" s="386"/>
      <c r="M16" s="386"/>
      <c r="N16" s="386"/>
      <c r="O16" s="386"/>
      <c r="P16" s="386"/>
      <c r="Q16" s="120"/>
    </row>
    <row r="17" spans="1:17" s="23" customFormat="1" ht="32.25" customHeight="1">
      <c r="A17" s="281" t="s">
        <v>88</v>
      </c>
      <c r="B17" s="25" t="s">
        <v>338</v>
      </c>
      <c r="C17" s="60" t="s">
        <v>82</v>
      </c>
      <c r="D17" s="274">
        <f t="shared" si="0"/>
        <v>19</v>
      </c>
      <c r="E17" s="274">
        <f>E18+E19</f>
        <v>0</v>
      </c>
      <c r="F17" s="274">
        <f>F18+F19</f>
        <v>19</v>
      </c>
      <c r="G17" s="90"/>
      <c r="H17" s="90"/>
      <c r="I17" s="90"/>
      <c r="J17" s="90"/>
      <c r="K17" s="90"/>
      <c r="L17" s="119"/>
      <c r="M17" s="119"/>
      <c r="N17" s="119"/>
      <c r="O17" s="120"/>
      <c r="P17" s="120"/>
      <c r="Q17" s="120"/>
    </row>
    <row r="18" spans="1:17" s="23" customFormat="1" ht="31.5">
      <c r="A18" s="282" t="s">
        <v>89</v>
      </c>
      <c r="B18" s="25" t="s">
        <v>339</v>
      </c>
      <c r="C18" s="60" t="s">
        <v>83</v>
      </c>
      <c r="D18" s="274">
        <f t="shared" si="0"/>
        <v>19</v>
      </c>
      <c r="E18" s="274">
        <f>'Прил3(сводная)'!R12+'Прил3(сводная)'!R15</f>
        <v>0</v>
      </c>
      <c r="F18" s="274">
        <f>'Прил3(сводная)'!R13+'Прил3(сводная)'!R16</f>
        <v>19</v>
      </c>
      <c r="G18" s="90"/>
      <c r="H18" s="90"/>
      <c r="I18" s="90"/>
      <c r="J18" s="90"/>
      <c r="K18" s="90"/>
      <c r="L18" s="119"/>
      <c r="M18" s="119"/>
      <c r="N18" s="119"/>
      <c r="O18" s="120"/>
      <c r="P18" s="120"/>
      <c r="Q18" s="120"/>
    </row>
    <row r="19" spans="1:17" s="23" customFormat="1" ht="27" customHeight="1">
      <c r="A19" s="282" t="s">
        <v>332</v>
      </c>
      <c r="B19" s="25" t="s">
        <v>340</v>
      </c>
      <c r="C19" s="60" t="s">
        <v>247</v>
      </c>
      <c r="D19" s="274">
        <f t="shared" si="0"/>
        <v>0</v>
      </c>
      <c r="E19" s="274">
        <f>'Прил3(сводная)'!L12+'Прил3(сводная)'!L15</f>
        <v>0</v>
      </c>
      <c r="F19" s="274">
        <f>'Прил3(сводная)'!L13+'Прил3(сводная)'!L16</f>
        <v>0</v>
      </c>
      <c r="G19" s="90"/>
      <c r="H19" s="90"/>
      <c r="I19" s="90"/>
      <c r="J19" s="90"/>
      <c r="K19" s="90"/>
      <c r="L19" s="119"/>
      <c r="M19" s="119"/>
      <c r="N19" s="119"/>
      <c r="O19" s="120"/>
      <c r="P19" s="120"/>
      <c r="Q19" s="120"/>
    </row>
    <row r="20" spans="1:17" s="23" customFormat="1" ht="51" customHeight="1">
      <c r="A20" s="280" t="s">
        <v>441</v>
      </c>
      <c r="B20" s="25" t="s">
        <v>341</v>
      </c>
      <c r="C20" s="60" t="s">
        <v>248</v>
      </c>
      <c r="D20" s="274">
        <f t="shared" si="0"/>
        <v>182</v>
      </c>
      <c r="E20" s="274">
        <f>E35</f>
        <v>0</v>
      </c>
      <c r="F20" s="274">
        <f>F35</f>
        <v>182</v>
      </c>
      <c r="G20" s="90"/>
      <c r="H20" s="386" t="s">
        <v>316</v>
      </c>
      <c r="I20" s="386"/>
      <c r="J20" s="386"/>
      <c r="K20" s="386"/>
      <c r="L20" s="386"/>
      <c r="M20" s="386"/>
      <c r="N20" s="386"/>
      <c r="O20" s="386"/>
      <c r="P20" s="386"/>
      <c r="Q20" s="120"/>
    </row>
    <row r="21" spans="1:17" s="23" customFormat="1" ht="19.5" customHeight="1">
      <c r="A21" s="281" t="s">
        <v>79</v>
      </c>
      <c r="B21" s="25" t="s">
        <v>342</v>
      </c>
      <c r="C21" s="60" t="s">
        <v>69</v>
      </c>
      <c r="D21" s="274">
        <f t="shared" si="0"/>
        <v>-163</v>
      </c>
      <c r="E21" s="274">
        <f>Прил2!F32</f>
        <v>0</v>
      </c>
      <c r="F21" s="274">
        <f>Прил2!G32</f>
        <v>-163</v>
      </c>
      <c r="G21" s="90"/>
      <c r="H21" s="386"/>
      <c r="I21" s="386"/>
      <c r="J21" s="386"/>
      <c r="K21" s="386"/>
      <c r="L21" s="386"/>
      <c r="M21" s="386"/>
      <c r="N21" s="386"/>
      <c r="O21" s="386"/>
      <c r="P21" s="386"/>
      <c r="Q21" s="120"/>
    </row>
    <row r="22" spans="1:17" s="23" customFormat="1" ht="35.25" customHeight="1">
      <c r="A22" s="281" t="s">
        <v>442</v>
      </c>
      <c r="B22" s="25" t="s">
        <v>343</v>
      </c>
      <c r="C22" s="60" t="s">
        <v>84</v>
      </c>
      <c r="D22" s="274">
        <f t="shared" si="0"/>
        <v>71</v>
      </c>
      <c r="E22" s="274">
        <f>E14-E20+E21</f>
        <v>0</v>
      </c>
      <c r="F22" s="274">
        <f>F14-F20+F21</f>
        <v>71</v>
      </c>
      <c r="G22" s="90"/>
      <c r="H22" s="386"/>
      <c r="I22" s="386"/>
      <c r="J22" s="386"/>
      <c r="K22" s="386"/>
      <c r="L22" s="386"/>
      <c r="M22" s="386"/>
      <c r="N22" s="386"/>
      <c r="O22" s="386"/>
      <c r="P22" s="386"/>
      <c r="Q22" s="120"/>
    </row>
    <row r="23" spans="1:17" s="23" customFormat="1" ht="35.25" customHeight="1">
      <c r="A23" s="281" t="s">
        <v>548</v>
      </c>
      <c r="B23" s="25" t="s">
        <v>344</v>
      </c>
      <c r="C23" s="60" t="s">
        <v>93</v>
      </c>
      <c r="D23" s="274">
        <f t="shared" si="0"/>
        <v>8</v>
      </c>
      <c r="E23" s="274">
        <f>Прил6!F9+Прил6!G9+Прил6!H9+Прил6!I9+Прил6!F11+Прил6!G11+Прил6!H11+Прил6!I11</f>
        <v>0</v>
      </c>
      <c r="F23" s="274">
        <f>Прил6!F10+Прил6!G10+Прил6!H10+Прил6!I10+Прил6!F12+Прил6!G12+Прил6!H12+Прил6!I12</f>
        <v>8</v>
      </c>
      <c r="G23" s="90"/>
      <c r="H23" s="386"/>
      <c r="I23" s="386"/>
      <c r="J23" s="386"/>
      <c r="K23" s="386"/>
      <c r="L23" s="386"/>
      <c r="M23" s="386"/>
      <c r="N23" s="386"/>
      <c r="O23" s="386"/>
      <c r="P23" s="386"/>
      <c r="Q23" s="120"/>
    </row>
    <row r="24" spans="1:17" s="23" customFormat="1" ht="17.25" customHeight="1">
      <c r="A24" s="281" t="s">
        <v>97</v>
      </c>
      <c r="B24" s="25" t="s">
        <v>345</v>
      </c>
      <c r="C24" s="60" t="s">
        <v>94</v>
      </c>
      <c r="D24" s="274">
        <f t="shared" si="0"/>
        <v>-39</v>
      </c>
      <c r="E24" s="274">
        <f>Прил2!F29</f>
        <v>0</v>
      </c>
      <c r="F24" s="274">
        <f>Прил2!G29</f>
        <v>-39</v>
      </c>
      <c r="G24" s="90"/>
      <c r="H24" s="386"/>
      <c r="I24" s="386"/>
      <c r="J24" s="386"/>
      <c r="K24" s="386"/>
      <c r="L24" s="386"/>
      <c r="M24" s="386"/>
      <c r="N24" s="386"/>
      <c r="O24" s="386"/>
      <c r="P24" s="386"/>
      <c r="Q24" s="120"/>
    </row>
    <row r="25" spans="1:17" s="23" customFormat="1" ht="35.25" customHeight="1">
      <c r="A25" s="281" t="s">
        <v>446</v>
      </c>
      <c r="B25" s="25" t="s">
        <v>346</v>
      </c>
      <c r="C25" s="60" t="s">
        <v>85</v>
      </c>
      <c r="D25" s="274">
        <f>E25+F25</f>
        <v>14</v>
      </c>
      <c r="E25" s="273">
        <v>0</v>
      </c>
      <c r="F25" s="273">
        <v>14</v>
      </c>
      <c r="G25" s="90"/>
      <c r="H25" s="386"/>
      <c r="I25" s="386"/>
      <c r="J25" s="386"/>
      <c r="K25" s="386"/>
      <c r="L25" s="386"/>
      <c r="M25" s="386"/>
      <c r="N25" s="386"/>
      <c r="O25" s="386"/>
      <c r="P25" s="386"/>
      <c r="Q25" s="120"/>
    </row>
    <row r="26" spans="1:17" s="23" customFormat="1" ht="38.25" customHeight="1">
      <c r="A26" s="281" t="s">
        <v>431</v>
      </c>
      <c r="B26" s="25" t="s">
        <v>347</v>
      </c>
      <c r="C26" s="60" t="s">
        <v>95</v>
      </c>
      <c r="D26" s="274">
        <f t="shared" si="0"/>
        <v>10</v>
      </c>
      <c r="E26" s="274">
        <f>E22-E23+E24-E25</f>
        <v>0</v>
      </c>
      <c r="F26" s="274">
        <f>F22-F23+F24-F25</f>
        <v>10</v>
      </c>
      <c r="G26" s="90"/>
      <c r="H26" s="386"/>
      <c r="I26" s="386"/>
      <c r="J26" s="386"/>
      <c r="K26" s="386"/>
      <c r="L26" s="386"/>
      <c r="M26" s="386"/>
      <c r="N26" s="386"/>
      <c r="O26" s="386"/>
      <c r="P26" s="386"/>
      <c r="Q26" s="120"/>
    </row>
    <row r="27" spans="1:17" s="23" customFormat="1" ht="65.25" customHeight="1">
      <c r="A27" s="283" t="s">
        <v>426</v>
      </c>
      <c r="B27" s="266" t="s">
        <v>348</v>
      </c>
      <c r="C27" s="269" t="s">
        <v>547</v>
      </c>
      <c r="D27" s="276">
        <f>E27+F27</f>
        <v>8</v>
      </c>
      <c r="E27" s="273">
        <v>0</v>
      </c>
      <c r="F27" s="273">
        <v>8</v>
      </c>
      <c r="G27" s="90"/>
      <c r="H27" s="265"/>
      <c r="I27" s="265"/>
      <c r="J27" s="265"/>
      <c r="K27" s="265"/>
      <c r="L27" s="265"/>
      <c r="M27" s="265"/>
      <c r="N27" s="265"/>
      <c r="O27" s="265"/>
      <c r="P27" s="265"/>
      <c r="Q27" s="120"/>
    </row>
    <row r="28" spans="1:17" s="23" customFormat="1" ht="42" customHeight="1">
      <c r="A28" s="284" t="s">
        <v>427</v>
      </c>
      <c r="B28" s="271" t="s">
        <v>349</v>
      </c>
      <c r="C28" s="292" t="s">
        <v>549</v>
      </c>
      <c r="D28" s="276">
        <f t="shared" ref="D28:D33" si="1">E28+F28</f>
        <v>0</v>
      </c>
      <c r="E28" s="273">
        <v>0</v>
      </c>
      <c r="F28" s="273">
        <v>0</v>
      </c>
      <c r="G28" s="90"/>
      <c r="H28" s="265"/>
      <c r="I28" s="265"/>
      <c r="J28" s="265"/>
      <c r="K28" s="265"/>
      <c r="L28" s="265"/>
      <c r="M28" s="265"/>
      <c r="N28" s="265"/>
      <c r="O28" s="265"/>
      <c r="P28" s="265"/>
      <c r="Q28" s="120"/>
    </row>
    <row r="29" spans="1:17" s="23" customFormat="1" ht="48" customHeight="1">
      <c r="A29" s="285" t="s">
        <v>428</v>
      </c>
      <c r="B29" s="271" t="s">
        <v>350</v>
      </c>
      <c r="C29" s="268" t="s">
        <v>429</v>
      </c>
      <c r="D29" s="276">
        <f t="shared" si="1"/>
        <v>1</v>
      </c>
      <c r="E29" s="273">
        <v>0</v>
      </c>
      <c r="F29" s="273">
        <v>1</v>
      </c>
      <c r="G29" s="90"/>
      <c r="H29" s="265"/>
      <c r="I29" s="265"/>
      <c r="J29" s="265"/>
      <c r="K29" s="265"/>
      <c r="L29" s="265"/>
      <c r="M29" s="265"/>
      <c r="N29" s="265"/>
      <c r="O29" s="265"/>
      <c r="P29" s="265"/>
      <c r="Q29" s="120"/>
    </row>
    <row r="30" spans="1:17" s="23" customFormat="1" ht="51.75" customHeight="1">
      <c r="A30" s="284" t="s">
        <v>430</v>
      </c>
      <c r="B30" s="271" t="s">
        <v>351</v>
      </c>
      <c r="C30" s="268" t="s">
        <v>550</v>
      </c>
      <c r="D30" s="276">
        <f t="shared" si="1"/>
        <v>1</v>
      </c>
      <c r="E30" s="273">
        <v>0</v>
      </c>
      <c r="F30" s="273">
        <v>1</v>
      </c>
      <c r="G30" s="90"/>
      <c r="H30" s="265"/>
      <c r="I30" s="265"/>
      <c r="J30" s="265"/>
      <c r="K30" s="265"/>
      <c r="L30" s="265"/>
      <c r="M30" s="265"/>
      <c r="N30" s="265"/>
      <c r="O30" s="265"/>
      <c r="P30" s="265"/>
      <c r="Q30" s="120"/>
    </row>
    <row r="31" spans="1:17" s="23" customFormat="1" ht="60" customHeight="1">
      <c r="A31" s="284" t="s">
        <v>454</v>
      </c>
      <c r="B31" s="271" t="s">
        <v>352</v>
      </c>
      <c r="C31" s="269" t="s">
        <v>551</v>
      </c>
      <c r="D31" s="276">
        <f t="shared" si="1"/>
        <v>2</v>
      </c>
      <c r="E31" s="273">
        <v>0</v>
      </c>
      <c r="F31" s="273">
        <v>2</v>
      </c>
      <c r="G31" s="90"/>
      <c r="H31" s="265"/>
      <c r="I31" s="265"/>
      <c r="J31" s="265"/>
      <c r="K31" s="265"/>
      <c r="L31" s="265"/>
      <c r="M31" s="265"/>
      <c r="N31" s="265"/>
      <c r="O31" s="265"/>
      <c r="P31" s="265"/>
      <c r="Q31" s="120"/>
    </row>
    <row r="32" spans="1:17" s="23" customFormat="1" ht="48" customHeight="1">
      <c r="A32" s="284" t="s">
        <v>457</v>
      </c>
      <c r="B32" s="271" t="s">
        <v>353</v>
      </c>
      <c r="C32" s="270" t="s">
        <v>451</v>
      </c>
      <c r="D32" s="276">
        <f t="shared" si="1"/>
        <v>-2</v>
      </c>
      <c r="E32" s="274">
        <f>E26-E27-E28-E29-E30-E31</f>
        <v>0</v>
      </c>
      <c r="F32" s="274">
        <f>F26-F27-F28-F29-F30-F31</f>
        <v>-2</v>
      </c>
      <c r="G32" s="90"/>
      <c r="H32" s="265"/>
      <c r="I32" s="265"/>
      <c r="J32" s="265"/>
      <c r="K32" s="265"/>
      <c r="L32" s="265"/>
      <c r="M32" s="265"/>
      <c r="N32" s="265"/>
      <c r="O32" s="265"/>
      <c r="P32" s="265"/>
      <c r="Q32" s="120"/>
    </row>
    <row r="33" spans="1:17" s="23" customFormat="1" ht="114" customHeight="1">
      <c r="A33" s="286" t="s">
        <v>447</v>
      </c>
      <c r="B33" s="271" t="s">
        <v>354</v>
      </c>
      <c r="C33" s="268" t="s">
        <v>452</v>
      </c>
      <c r="D33" s="276">
        <f t="shared" si="1"/>
        <v>12</v>
      </c>
      <c r="E33" s="274">
        <f>E25+E32</f>
        <v>0</v>
      </c>
      <c r="F33" s="274">
        <f>F25+F32</f>
        <v>12</v>
      </c>
      <c r="G33" s="90"/>
      <c r="H33" s="265"/>
      <c r="I33" s="265"/>
      <c r="J33" s="265"/>
      <c r="K33" s="265"/>
      <c r="L33" s="265"/>
      <c r="M33" s="265"/>
      <c r="N33" s="265"/>
      <c r="O33" s="265"/>
      <c r="P33" s="265"/>
      <c r="Q33" s="120"/>
    </row>
    <row r="34" spans="1:17" s="23" customFormat="1" ht="33" customHeight="1">
      <c r="A34" s="287" t="s">
        <v>443</v>
      </c>
      <c r="B34" s="271" t="s">
        <v>355</v>
      </c>
      <c r="C34" s="268" t="s">
        <v>453</v>
      </c>
      <c r="D34" s="276">
        <f>D33/D14*100</f>
        <v>2.8846153846153846</v>
      </c>
      <c r="E34" s="276" t="e">
        <f>E33/E14*100</f>
        <v>#DIV/0!</v>
      </c>
      <c r="F34" s="276">
        <f>F33/F14*100</f>
        <v>2.8846153846153846</v>
      </c>
      <c r="G34" s="90"/>
      <c r="H34" s="265"/>
      <c r="I34" s="265"/>
      <c r="J34" s="265"/>
      <c r="K34" s="265"/>
      <c r="L34" s="265"/>
      <c r="M34" s="265"/>
      <c r="N34" s="265"/>
      <c r="O34" s="265"/>
      <c r="P34" s="265"/>
      <c r="Q34" s="120"/>
    </row>
    <row r="35" spans="1:17" s="23" customFormat="1" ht="51.75" customHeight="1">
      <c r="A35" s="281" t="s">
        <v>444</v>
      </c>
      <c r="B35" s="25" t="s">
        <v>356</v>
      </c>
      <c r="C35" s="267" t="s">
        <v>530</v>
      </c>
      <c r="D35" s="274">
        <f>E35+F35</f>
        <v>182</v>
      </c>
      <c r="E35" s="274">
        <f>SUM(E36:E55)</f>
        <v>0</v>
      </c>
      <c r="F35" s="274">
        <f>SUM(F36:F55)</f>
        <v>182</v>
      </c>
      <c r="G35" s="98" t="str">
        <f>IF(D35='Прил3(сводная)'!F10,"ок",FALSE)</f>
        <v>ок</v>
      </c>
      <c r="H35" s="98" t="str">
        <f>IF(E35='Прил3(сводная)'!G10+'Прил3(сводная)'!I10,"ок",FALSE)</f>
        <v>ок</v>
      </c>
      <c r="I35" s="98" t="str">
        <f>IF(F35='Прил3(сводная)'!H10+'Прил3(сводная)'!J10,"ок",FALSE)</f>
        <v>ок</v>
      </c>
      <c r="J35" s="90"/>
      <c r="K35" s="90"/>
      <c r="L35" s="119"/>
      <c r="M35" s="119"/>
      <c r="N35" s="119"/>
      <c r="O35" s="120"/>
      <c r="P35" s="120"/>
      <c r="Q35" s="120"/>
    </row>
    <row r="36" spans="1:17" s="23" customFormat="1" ht="47.25">
      <c r="A36" s="355" t="s">
        <v>509</v>
      </c>
      <c r="B36" s="25" t="s">
        <v>357</v>
      </c>
      <c r="C36" s="60" t="s">
        <v>257</v>
      </c>
      <c r="D36" s="274">
        <f t="shared" ref="D36:D55" si="2">E36+F36</f>
        <v>61</v>
      </c>
      <c r="E36" s="274">
        <f>'Прил3(сводная)'!G17+'Прил3(сводная)'!I17</f>
        <v>0</v>
      </c>
      <c r="F36" s="274">
        <f>'Прил3(сводная)'!H17+'Прил3(сводная)'!J17</f>
        <v>61</v>
      </c>
      <c r="G36" s="98" t="str">
        <f>IF(D36='Прил3(сводная)'!F17,"ок",FALSE)</f>
        <v>ок</v>
      </c>
      <c r="H36" s="90"/>
      <c r="I36" s="90"/>
      <c r="J36" s="90"/>
      <c r="K36" s="90"/>
      <c r="L36" s="119"/>
      <c r="M36" s="119"/>
      <c r="N36" s="119"/>
      <c r="O36" s="120"/>
      <c r="P36" s="120"/>
      <c r="Q36" s="120"/>
    </row>
    <row r="37" spans="1:17" s="23" customFormat="1" ht="15.75">
      <c r="A37" s="353" t="s">
        <v>267</v>
      </c>
      <c r="B37" s="25" t="s">
        <v>358</v>
      </c>
      <c r="C37" s="60" t="s">
        <v>510</v>
      </c>
      <c r="D37" s="274">
        <f t="shared" si="2"/>
        <v>0</v>
      </c>
      <c r="E37" s="274">
        <f>'Прил3(сводная)'!G18+'Прил3(сводная)'!I18</f>
        <v>0</v>
      </c>
      <c r="F37" s="274">
        <f>'Прил3(сводная)'!H18+'Прил3(сводная)'!J18</f>
        <v>0</v>
      </c>
      <c r="G37" s="98" t="str">
        <f>IF(D37='Прил3(сводная)'!F18,"ок",FALSE)</f>
        <v>ок</v>
      </c>
      <c r="H37" s="90"/>
      <c r="I37" s="90"/>
      <c r="J37" s="90"/>
      <c r="K37" s="90"/>
      <c r="L37" s="119"/>
      <c r="M37" s="119"/>
      <c r="N37" s="119"/>
      <c r="O37" s="120"/>
      <c r="P37" s="120"/>
      <c r="Q37" s="120"/>
    </row>
    <row r="38" spans="1:17" s="23" customFormat="1" ht="15.75">
      <c r="A38" s="354" t="s">
        <v>268</v>
      </c>
      <c r="B38" s="25" t="s">
        <v>359</v>
      </c>
      <c r="C38" s="60" t="s">
        <v>41</v>
      </c>
      <c r="D38" s="274">
        <f t="shared" si="2"/>
        <v>0</v>
      </c>
      <c r="E38" s="274">
        <f>'Прил3(сводная)'!G19+'Прил3(сводная)'!I19</f>
        <v>0</v>
      </c>
      <c r="F38" s="274">
        <f>'Прил3(сводная)'!H19+'Прил3(сводная)'!J19</f>
        <v>0</v>
      </c>
      <c r="G38" s="98" t="str">
        <f>IF(D38='Прил3(сводная)'!F19,"ок",FALSE)</f>
        <v>ок</v>
      </c>
      <c r="H38" s="90"/>
      <c r="I38" s="90"/>
      <c r="J38" s="90"/>
      <c r="K38" s="90"/>
      <c r="L38" s="119"/>
      <c r="M38" s="119"/>
      <c r="N38" s="119"/>
      <c r="O38" s="120"/>
      <c r="P38" s="120"/>
      <c r="Q38" s="120"/>
    </row>
    <row r="39" spans="1:17" s="23" customFormat="1" ht="33" customHeight="1">
      <c r="A39" s="354" t="s">
        <v>519</v>
      </c>
      <c r="B39" s="25" t="s">
        <v>360</v>
      </c>
      <c r="C39" s="60" t="s">
        <v>42</v>
      </c>
      <c r="D39" s="274">
        <f t="shared" si="2"/>
        <v>14</v>
      </c>
      <c r="E39" s="274">
        <f>'Прил3(сводная)'!G20+'Прил3(сводная)'!I20</f>
        <v>0</v>
      </c>
      <c r="F39" s="274">
        <f>'Прил3(сводная)'!H20+'Прил3(сводная)'!J20</f>
        <v>14</v>
      </c>
      <c r="G39" s="98" t="str">
        <f>IF(D39='Прил3(сводная)'!F20,"ок",FALSE)</f>
        <v>ок</v>
      </c>
      <c r="H39" s="90"/>
      <c r="I39" s="90"/>
      <c r="J39" s="90"/>
      <c r="K39" s="90"/>
      <c r="L39" s="119"/>
      <c r="M39" s="119"/>
      <c r="N39" s="119"/>
      <c r="O39" s="120"/>
      <c r="P39" s="120"/>
      <c r="Q39" s="120"/>
    </row>
    <row r="40" spans="1:17" s="23" customFormat="1" ht="31.5">
      <c r="A40" s="184" t="s">
        <v>506</v>
      </c>
      <c r="B40" s="25" t="s">
        <v>361</v>
      </c>
      <c r="C40" s="60" t="s">
        <v>43</v>
      </c>
      <c r="D40" s="274">
        <f t="shared" si="2"/>
        <v>0</v>
      </c>
      <c r="E40" s="274">
        <f>'Прил3(сводная)'!G21+'Прил3(сводная)'!I21</f>
        <v>0</v>
      </c>
      <c r="F40" s="274">
        <f>'Прил3(сводная)'!H21+'Прил3(сводная)'!J21</f>
        <v>0</v>
      </c>
      <c r="G40" s="98" t="str">
        <f>IF(D40='Прил3(сводная)'!F21,"ок",FALSE)</f>
        <v>ок</v>
      </c>
      <c r="H40" s="90"/>
      <c r="I40" s="90"/>
      <c r="J40" s="90"/>
      <c r="K40" s="90"/>
      <c r="L40" s="119"/>
      <c r="M40" s="119"/>
      <c r="N40" s="119"/>
      <c r="O40" s="120"/>
      <c r="P40" s="120"/>
      <c r="Q40" s="120"/>
    </row>
    <row r="41" spans="1:17" s="23" customFormat="1" ht="20.25" customHeight="1">
      <c r="A41" s="184" t="s">
        <v>279</v>
      </c>
      <c r="B41" s="25" t="s">
        <v>377</v>
      </c>
      <c r="C41" s="60" t="s">
        <v>44</v>
      </c>
      <c r="D41" s="274">
        <f t="shared" si="2"/>
        <v>0</v>
      </c>
      <c r="E41" s="274">
        <f>'Прил3(сводная)'!G22+'Прил3(сводная)'!I22</f>
        <v>0</v>
      </c>
      <c r="F41" s="274">
        <f>'Прил3(сводная)'!H22+'Прил3(сводная)'!J22</f>
        <v>0</v>
      </c>
      <c r="G41" s="98" t="str">
        <f>IF(D41='Прил3(сводная)'!F22,"ок",FALSE)</f>
        <v>ок</v>
      </c>
      <c r="H41" s="90"/>
      <c r="I41" s="90"/>
      <c r="J41" s="90"/>
      <c r="K41" s="90"/>
      <c r="L41" s="119"/>
      <c r="M41" s="119"/>
      <c r="N41" s="119"/>
      <c r="O41" s="120"/>
      <c r="P41" s="120"/>
      <c r="Q41" s="120"/>
    </row>
    <row r="42" spans="1:17" s="23" customFormat="1" ht="31.5">
      <c r="A42" s="305" t="s">
        <v>521</v>
      </c>
      <c r="B42" s="25" t="s">
        <v>378</v>
      </c>
      <c r="C42" s="60" t="s">
        <v>45</v>
      </c>
      <c r="D42" s="274">
        <f t="shared" si="2"/>
        <v>16</v>
      </c>
      <c r="E42" s="274">
        <f>'Прил3(сводная)'!G23+'Прил3(сводная)'!I23</f>
        <v>0</v>
      </c>
      <c r="F42" s="274">
        <f>'Прил3(сводная)'!H23+'Прил3(сводная)'!J23</f>
        <v>16</v>
      </c>
      <c r="G42" s="98" t="str">
        <f>IF(D42='Прил3(сводная)'!F23,"ок",FALSE)</f>
        <v>ок</v>
      </c>
      <c r="H42" s="90"/>
      <c r="I42" s="90"/>
      <c r="J42" s="90"/>
      <c r="K42" s="90"/>
      <c r="L42" s="119"/>
      <c r="M42" s="119"/>
      <c r="N42" s="119"/>
      <c r="O42" s="120"/>
      <c r="P42" s="120"/>
      <c r="Q42" s="120"/>
    </row>
    <row r="43" spans="1:17" s="23" customFormat="1" ht="16.5" customHeight="1">
      <c r="A43" s="184" t="s">
        <v>487</v>
      </c>
      <c r="B43" s="25" t="s">
        <v>379</v>
      </c>
      <c r="C43" s="60" t="s">
        <v>46</v>
      </c>
      <c r="D43" s="274">
        <f t="shared" si="2"/>
        <v>2</v>
      </c>
      <c r="E43" s="274">
        <f>'Прил3(сводная)'!G24+'Прил3(сводная)'!I24</f>
        <v>0</v>
      </c>
      <c r="F43" s="274">
        <f>'Прил3(сводная)'!H24+'Прил3(сводная)'!J24</f>
        <v>2</v>
      </c>
      <c r="G43" s="98" t="str">
        <f>IF(D43='Прил3(сводная)'!F24,"ок",FALSE)</f>
        <v>ок</v>
      </c>
      <c r="H43" s="90"/>
      <c r="I43" s="90"/>
      <c r="J43" s="90"/>
      <c r="K43" s="90"/>
      <c r="L43" s="119"/>
      <c r="M43" s="119"/>
      <c r="N43" s="119"/>
      <c r="O43" s="120"/>
      <c r="P43" s="120"/>
      <c r="Q43" s="120"/>
    </row>
    <row r="44" spans="1:17" s="23" customFormat="1" ht="15.75">
      <c r="A44" s="184" t="s">
        <v>500</v>
      </c>
      <c r="B44" s="25" t="s">
        <v>380</v>
      </c>
      <c r="C44" s="60" t="s">
        <v>47</v>
      </c>
      <c r="D44" s="274">
        <f t="shared" si="2"/>
        <v>0</v>
      </c>
      <c r="E44" s="274">
        <f>'Прил3(сводная)'!G25+'Прил3(сводная)'!I25</f>
        <v>0</v>
      </c>
      <c r="F44" s="274">
        <f>'Прил3(сводная)'!H25+'Прил3(сводная)'!J25</f>
        <v>0</v>
      </c>
      <c r="G44" s="98" t="str">
        <f>IF(D44='Прил3(сводная)'!F25,"ок",FALSE)</f>
        <v>ок</v>
      </c>
      <c r="H44" s="90"/>
      <c r="I44" s="90"/>
      <c r="J44" s="90"/>
      <c r="K44" s="90"/>
      <c r="L44" s="119"/>
      <c r="M44" s="119"/>
      <c r="N44" s="119"/>
      <c r="O44" s="120"/>
      <c r="P44" s="120"/>
      <c r="Q44" s="120"/>
    </row>
    <row r="45" spans="1:17" s="23" customFormat="1" ht="15.75">
      <c r="A45" s="184" t="s">
        <v>488</v>
      </c>
      <c r="B45" s="25" t="s">
        <v>381</v>
      </c>
      <c r="C45" s="60" t="s">
        <v>48</v>
      </c>
      <c r="D45" s="274">
        <f t="shared" si="2"/>
        <v>3</v>
      </c>
      <c r="E45" s="274">
        <f>'Прил3(сводная)'!G26+'Прил3(сводная)'!I26</f>
        <v>0</v>
      </c>
      <c r="F45" s="274">
        <f>'Прил3(сводная)'!H26+'Прил3(сводная)'!J26</f>
        <v>3</v>
      </c>
      <c r="G45" s="98" t="str">
        <f>IF(D45='Прил3(сводная)'!F26,"ок",FALSE)</f>
        <v>ок</v>
      </c>
      <c r="H45" s="90"/>
      <c r="I45" s="90"/>
      <c r="J45" s="90"/>
      <c r="K45" s="90"/>
      <c r="L45" s="119"/>
      <c r="M45" s="119"/>
      <c r="N45" s="119"/>
      <c r="O45" s="120"/>
      <c r="P45" s="120"/>
      <c r="Q45" s="120"/>
    </row>
    <row r="46" spans="1:17" s="23" customFormat="1" ht="15.75">
      <c r="A46" s="184" t="s">
        <v>472</v>
      </c>
      <c r="B46" s="25" t="s">
        <v>384</v>
      </c>
      <c r="C46" s="60" t="s">
        <v>49</v>
      </c>
      <c r="D46" s="274">
        <f t="shared" si="2"/>
        <v>1</v>
      </c>
      <c r="E46" s="274">
        <f>'Прил3(сводная)'!G27+'Прил3(сводная)'!I27</f>
        <v>0</v>
      </c>
      <c r="F46" s="274">
        <f>'Прил3(сводная)'!H27+'Прил3(сводная)'!J27</f>
        <v>1</v>
      </c>
      <c r="G46" s="98" t="str">
        <f>IF(D46='Прил3(сводная)'!F27,"ок",FALSE)</f>
        <v>ок</v>
      </c>
      <c r="H46" s="90"/>
      <c r="I46" s="90"/>
      <c r="J46" s="90"/>
      <c r="K46" s="90"/>
      <c r="L46" s="119"/>
      <c r="M46" s="119"/>
      <c r="N46" s="119"/>
      <c r="O46" s="120"/>
      <c r="P46" s="120"/>
      <c r="Q46" s="120"/>
    </row>
    <row r="47" spans="1:17" s="23" customFormat="1" ht="15.75">
      <c r="A47" s="184" t="s">
        <v>473</v>
      </c>
      <c r="B47" s="25" t="s">
        <v>385</v>
      </c>
      <c r="C47" s="60" t="s">
        <v>50</v>
      </c>
      <c r="D47" s="274">
        <f t="shared" si="2"/>
        <v>0</v>
      </c>
      <c r="E47" s="274">
        <f>'Прил3(сводная)'!G28+'Прил3(сводная)'!I28</f>
        <v>0</v>
      </c>
      <c r="F47" s="274">
        <f>'Прил3(сводная)'!H28+'Прил3(сводная)'!J28</f>
        <v>0</v>
      </c>
      <c r="G47" s="98" t="str">
        <f>IF(D47='Прил3(сводная)'!F28,"ок",FALSE)</f>
        <v>ок</v>
      </c>
      <c r="H47" s="90"/>
      <c r="I47" s="90"/>
      <c r="J47" s="90"/>
      <c r="K47" s="90"/>
      <c r="L47" s="119"/>
      <c r="M47" s="119"/>
      <c r="N47" s="119"/>
      <c r="O47" s="120"/>
      <c r="P47" s="120"/>
      <c r="Q47" s="120"/>
    </row>
    <row r="48" spans="1:17" s="23" customFormat="1" ht="15.75">
      <c r="A48" s="184" t="s">
        <v>475</v>
      </c>
      <c r="B48" s="25" t="s">
        <v>386</v>
      </c>
      <c r="C48" s="60" t="s">
        <v>51</v>
      </c>
      <c r="D48" s="274">
        <f t="shared" si="2"/>
        <v>0</v>
      </c>
      <c r="E48" s="274">
        <f>'Прил3(сводная)'!G29+'Прил3(сводная)'!I29</f>
        <v>0</v>
      </c>
      <c r="F48" s="274">
        <f>'Прил3(сводная)'!H29+'Прил3(сводная)'!J29</f>
        <v>0</v>
      </c>
      <c r="G48" s="98" t="str">
        <f>IF(D48='Прил3(сводная)'!F29,"ок",FALSE)</f>
        <v>ок</v>
      </c>
      <c r="H48" s="90"/>
      <c r="I48" s="90"/>
      <c r="J48" s="90"/>
      <c r="K48" s="90"/>
      <c r="L48" s="119"/>
      <c r="M48" s="119"/>
      <c r="N48" s="119"/>
      <c r="O48" s="120"/>
      <c r="P48" s="120"/>
      <c r="Q48" s="120"/>
    </row>
    <row r="49" spans="1:17" s="23" customFormat="1" ht="33" customHeight="1">
      <c r="A49" s="184" t="s">
        <v>476</v>
      </c>
      <c r="B49" s="25" t="s">
        <v>387</v>
      </c>
      <c r="C49" s="60" t="s">
        <v>52</v>
      </c>
      <c r="D49" s="274">
        <f t="shared" si="2"/>
        <v>4</v>
      </c>
      <c r="E49" s="274">
        <f>'Прил3(сводная)'!G30+'Прил3(сводная)'!I30</f>
        <v>0</v>
      </c>
      <c r="F49" s="274">
        <f>'Прил3(сводная)'!H30+'Прил3(сводная)'!J30</f>
        <v>4</v>
      </c>
      <c r="G49" s="98" t="str">
        <f>IF(D49='Прил3(сводная)'!F30,"ок",FALSE)</f>
        <v>ок</v>
      </c>
      <c r="H49" s="90"/>
      <c r="I49" s="90"/>
      <c r="J49" s="90"/>
      <c r="K49" s="90"/>
      <c r="L49" s="119"/>
      <c r="M49" s="119"/>
      <c r="N49" s="119"/>
      <c r="O49" s="120"/>
      <c r="P49" s="120"/>
      <c r="Q49" s="120"/>
    </row>
    <row r="50" spans="1:17" s="23" customFormat="1" ht="31.5">
      <c r="A50" s="184" t="s">
        <v>522</v>
      </c>
      <c r="B50" s="25" t="s">
        <v>388</v>
      </c>
      <c r="C50" s="60" t="s">
        <v>53</v>
      </c>
      <c r="D50" s="274">
        <f t="shared" si="2"/>
        <v>6</v>
      </c>
      <c r="E50" s="274">
        <f>'Прил3(сводная)'!G31+'Прил3(сводная)'!I31</f>
        <v>0</v>
      </c>
      <c r="F50" s="274">
        <f>'Прил3(сводная)'!H31+'Прил3(сводная)'!J31</f>
        <v>6</v>
      </c>
      <c r="G50" s="98" t="str">
        <f>IF(D50='Прил3(сводная)'!F31,"ок",FALSE)</f>
        <v>ок</v>
      </c>
      <c r="H50" s="90"/>
      <c r="I50" s="90"/>
      <c r="J50" s="90"/>
      <c r="K50" s="90"/>
      <c r="L50" s="119"/>
      <c r="M50" s="119"/>
      <c r="N50" s="119"/>
      <c r="O50" s="120"/>
      <c r="P50" s="120"/>
      <c r="Q50" s="120"/>
    </row>
    <row r="51" spans="1:17" s="23" customFormat="1" ht="18.75" customHeight="1">
      <c r="A51" s="184" t="s">
        <v>280</v>
      </c>
      <c r="B51" s="25" t="s">
        <v>389</v>
      </c>
      <c r="C51" s="60" t="s">
        <v>258</v>
      </c>
      <c r="D51" s="274">
        <f t="shared" si="2"/>
        <v>42</v>
      </c>
      <c r="E51" s="274">
        <f>'Прил3(сводная)'!G32+'Прил3(сводная)'!I32</f>
        <v>0</v>
      </c>
      <c r="F51" s="274">
        <f>'Прил3(сводная)'!H32+'Прил3(сводная)'!J32</f>
        <v>42</v>
      </c>
      <c r="G51" s="98" t="str">
        <f>IF(D51='Прил3(сводная)'!F32,"ок",FALSE)</f>
        <v>ок</v>
      </c>
      <c r="H51" s="90"/>
      <c r="I51" s="90"/>
      <c r="J51" s="90"/>
      <c r="K51" s="90"/>
      <c r="L51" s="119"/>
      <c r="M51" s="119"/>
      <c r="N51" s="119"/>
      <c r="O51" s="120"/>
      <c r="P51" s="120"/>
      <c r="Q51" s="120"/>
    </row>
    <row r="52" spans="1:17" s="23" customFormat="1" ht="15.75">
      <c r="A52" s="184" t="s">
        <v>478</v>
      </c>
      <c r="B52" s="25" t="s">
        <v>390</v>
      </c>
      <c r="C52" s="60" t="s">
        <v>259</v>
      </c>
      <c r="D52" s="274">
        <f t="shared" si="2"/>
        <v>13</v>
      </c>
      <c r="E52" s="274">
        <f>'Прил3(сводная)'!G33+'Прил3(сводная)'!I33</f>
        <v>0</v>
      </c>
      <c r="F52" s="274">
        <f>'Прил3(сводная)'!H33+'Прил3(сводная)'!J33</f>
        <v>13</v>
      </c>
      <c r="G52" s="98" t="str">
        <f>IF(D52='Прил3(сводная)'!F33,"ок",FALSE)</f>
        <v>ок</v>
      </c>
      <c r="H52" s="90"/>
      <c r="I52" s="90"/>
      <c r="J52" s="90"/>
      <c r="K52" s="90"/>
      <c r="L52" s="119"/>
      <c r="M52" s="119"/>
      <c r="N52" s="119"/>
      <c r="O52" s="120"/>
      <c r="P52" s="120"/>
      <c r="Q52" s="120"/>
    </row>
    <row r="53" spans="1:17" s="23" customFormat="1" ht="31.5">
      <c r="A53" s="184" t="s">
        <v>481</v>
      </c>
      <c r="B53" s="25" t="s">
        <v>391</v>
      </c>
      <c r="C53" s="60" t="s">
        <v>511</v>
      </c>
      <c r="D53" s="274">
        <f t="shared" si="2"/>
        <v>8</v>
      </c>
      <c r="E53" s="274">
        <f>'Прил3(сводная)'!G34+'Прил3(сводная)'!I34</f>
        <v>0</v>
      </c>
      <c r="F53" s="274">
        <f>'Прил3(сводная)'!H34+'Прил3(сводная)'!J34</f>
        <v>8</v>
      </c>
      <c r="G53" s="98" t="str">
        <f>IF(D53='Прил3(сводная)'!F34,"ок",FALSE)</f>
        <v>ок</v>
      </c>
      <c r="H53" s="90"/>
      <c r="I53" s="90"/>
      <c r="J53" s="90"/>
      <c r="K53" s="90"/>
      <c r="L53" s="119"/>
      <c r="M53" s="119"/>
      <c r="N53" s="119"/>
      <c r="O53" s="120"/>
      <c r="P53" s="120"/>
      <c r="Q53" s="120"/>
    </row>
    <row r="54" spans="1:17" s="23" customFormat="1" ht="15.75">
      <c r="A54" s="184" t="s">
        <v>482</v>
      </c>
      <c r="B54" s="25" t="s">
        <v>392</v>
      </c>
      <c r="C54" s="60" t="s">
        <v>512</v>
      </c>
      <c r="D54" s="274">
        <f t="shared" si="2"/>
        <v>0</v>
      </c>
      <c r="E54" s="274">
        <f>'Прил3(сводная)'!G35+'Прил3(сводная)'!I35</f>
        <v>0</v>
      </c>
      <c r="F54" s="274">
        <f>'Прил3(сводная)'!H35+'Прил3(сводная)'!J35</f>
        <v>0</v>
      </c>
      <c r="G54" s="98" t="str">
        <f>IF(D54='Прил3(сводная)'!F35,"ок",FALSE)</f>
        <v>ок</v>
      </c>
      <c r="H54" s="90"/>
      <c r="I54" s="90"/>
      <c r="J54" s="90"/>
      <c r="K54" s="90"/>
      <c r="L54" s="119"/>
      <c r="M54" s="119"/>
      <c r="N54" s="119"/>
      <c r="O54" s="120"/>
      <c r="P54" s="120"/>
      <c r="Q54" s="120"/>
    </row>
    <row r="55" spans="1:17" s="23" customFormat="1" ht="63">
      <c r="A55" s="306" t="s">
        <v>538</v>
      </c>
      <c r="B55" s="25" t="s">
        <v>67</v>
      </c>
      <c r="C55" s="60" t="s">
        <v>531</v>
      </c>
      <c r="D55" s="274">
        <f t="shared" si="2"/>
        <v>12</v>
      </c>
      <c r="E55" s="274">
        <f>'Прил3(сводная)'!G36+'Прил3(сводная)'!I36</f>
        <v>0</v>
      </c>
      <c r="F55" s="274">
        <f>'Прил3(сводная)'!H36+'Прил3(сводная)'!J36</f>
        <v>12</v>
      </c>
      <c r="G55" s="98" t="str">
        <f>IF(D55='Прил3(сводная)'!F36,"ок",FALSE)</f>
        <v>ок</v>
      </c>
      <c r="H55" s="90"/>
      <c r="I55" s="90"/>
      <c r="J55" s="90"/>
      <c r="K55" s="90"/>
      <c r="L55" s="119"/>
      <c r="M55" s="119"/>
      <c r="N55" s="119"/>
      <c r="O55" s="120"/>
      <c r="P55" s="120"/>
      <c r="Q55" s="120"/>
    </row>
    <row r="56" spans="1:17" s="23" customFormat="1" ht="47.25">
      <c r="A56" s="281" t="s">
        <v>445</v>
      </c>
      <c r="B56" s="25" t="s">
        <v>68</v>
      </c>
      <c r="C56" s="60" t="s">
        <v>545</v>
      </c>
      <c r="D56" s="274">
        <f ca="1">SUM(D57:D63)</f>
        <v>182</v>
      </c>
      <c r="E56" s="274">
        <f>SUM(E57:E63)</f>
        <v>0</v>
      </c>
      <c r="F56" s="274">
        <f>SUM(F57:F63)</f>
        <v>182</v>
      </c>
      <c r="G56" s="98" t="str">
        <f t="shared" ref="G56:G67" ca="1" si="3">IF(D56=SUM(E56:F56),"ок",FALSE)</f>
        <v>ок</v>
      </c>
      <c r="H56" s="89" t="str">
        <f ca="1">IF(D56=D35,"ок",FALSE)</f>
        <v>ок</v>
      </c>
      <c r="I56" s="89" t="str">
        <f>IF(E56=E35,"ок",FALSE)</f>
        <v>ок</v>
      </c>
      <c r="J56" s="89" t="str">
        <f>IF(F56=F35,"ок",FALSE)</f>
        <v>ок</v>
      </c>
      <c r="K56" s="125"/>
      <c r="L56" s="119"/>
      <c r="M56" s="119"/>
      <c r="N56" s="119"/>
      <c r="O56" s="120"/>
      <c r="P56" s="120"/>
      <c r="Q56" s="120"/>
    </row>
    <row r="57" spans="1:17" s="23" customFormat="1" ht="25.5">
      <c r="A57" s="288" t="s">
        <v>199</v>
      </c>
      <c r="B57" s="25" t="s">
        <v>432</v>
      </c>
      <c r="C57" s="60" t="s">
        <v>240</v>
      </c>
      <c r="D57" s="274">
        <f ca="1">'Прил_4,5'!D10</f>
        <v>4</v>
      </c>
      <c r="E57" s="274">
        <f>SUMIF('Прил3(разработочная)'!$AL$10:$AL$1272,'Прил_4,5'!$Q$8,'Прил3(разработочная)'!$F$10:$F$1272)+SUMIF('Прил3(разработочная)'!$AL$10:$AL$1272,'Прил_4,5'!$Q$8,'Прил3(разработочная)'!$H$10:$H$1272)</f>
        <v>0</v>
      </c>
      <c r="F57" s="274">
        <f>SUMIF('Прил3(разработочная)'!$AL$10:$AL$1272,'Прил_4,5'!$Q$8,'Прил3(разработочная)'!$G$10:$G$1272)+SUMIF('Прил3(разработочная)'!$AL$10:$AL$1272,'Прил_4,5'!$Q$8,'Прил3(разработочная)'!$I$10:$I$1272)</f>
        <v>4</v>
      </c>
      <c r="G57" s="98" t="str">
        <f ca="1">IF(D57=SUM(E57:F57),"ок",FALSE)</f>
        <v>ок</v>
      </c>
      <c r="H57" s="89"/>
      <c r="I57" s="89"/>
      <c r="J57" s="89"/>
      <c r="K57" s="125"/>
      <c r="L57" s="119"/>
      <c r="M57" s="119"/>
      <c r="N57" s="119"/>
      <c r="O57" s="120"/>
      <c r="P57" s="120"/>
      <c r="Q57" s="120"/>
    </row>
    <row r="58" spans="1:17" s="23" customFormat="1" ht="25.5">
      <c r="A58" s="288" t="s">
        <v>200</v>
      </c>
      <c r="B58" s="25" t="s">
        <v>433</v>
      </c>
      <c r="C58" s="60" t="s">
        <v>201</v>
      </c>
      <c r="D58" s="274">
        <f ca="1">'Прил_4,5'!E10</f>
        <v>12</v>
      </c>
      <c r="E58" s="274">
        <f>SUMIF('Прил3(разработочная)'!$AL$10:$AL$1272,'Прил_4,5'!$R$8,'Прил3(разработочная)'!$F$10:$F$1272)+SUMIF('Прил3(разработочная)'!$AL$10:$AL$1272,'Прил_4,5'!$R$8,'Прил3(разработочная)'!$H$10:$H$1272)</f>
        <v>0</v>
      </c>
      <c r="F58" s="274">
        <f>SUMIF('Прил3(разработочная)'!$AL$10:$AL$1272,'Прил_4,5'!$R$8,'Прил3(разработочная)'!$G$10:$G$1272)+SUMIF('Прил3(разработочная)'!$AL$10:$AL$1272,'Прил_4,5'!$R$8,'Прил3(разработочная)'!$I$10:$I$1272)</f>
        <v>12</v>
      </c>
      <c r="G58" s="98" t="str">
        <f ca="1">IF(D58=SUM(E58:F58),"ок",FALSE)</f>
        <v>ок</v>
      </c>
      <c r="H58" s="90"/>
      <c r="I58" s="90"/>
      <c r="J58" s="90"/>
      <c r="K58" s="90"/>
      <c r="L58" s="119"/>
      <c r="M58" s="119"/>
      <c r="N58" s="119"/>
      <c r="O58" s="120"/>
      <c r="P58" s="120"/>
      <c r="Q58" s="120"/>
    </row>
    <row r="59" spans="1:17" s="23" customFormat="1" ht="25.5">
      <c r="A59" s="289" t="s">
        <v>292</v>
      </c>
      <c r="B59" s="25" t="s">
        <v>434</v>
      </c>
      <c r="C59" s="60" t="s">
        <v>241</v>
      </c>
      <c r="D59" s="274">
        <f ca="1">'Прил_4,5'!F10</f>
        <v>70</v>
      </c>
      <c r="E59" s="274">
        <f>SUMIF('Прил3(разработочная)'!$AL$10:$AL$1272,'Прил_4,5'!$S$8,'Прил3(разработочная)'!$F$10:$F$1272)+SUMIF('Прил3(разработочная)'!$AL$10:$AL$1272,'Прил_4,5'!$S$8,'Прил3(разработочная)'!$H$10:$H$1272)</f>
        <v>0</v>
      </c>
      <c r="F59" s="274">
        <f>SUMIF('Прил3(разработочная)'!$AL$10:$AL$1272,'Прил_4,5'!$S$8,'Прил3(разработочная)'!$G$10:$G$1272)+SUMIF('Прил3(разработочная)'!$AL$10:$AL$1272,'Прил_4,5'!$S$8,'Прил3(разработочная)'!$I$10:$I$1272)</f>
        <v>70</v>
      </c>
      <c r="G59" s="98" t="str">
        <f t="shared" ca="1" si="3"/>
        <v>ок</v>
      </c>
      <c r="H59" s="90"/>
      <c r="I59" s="90"/>
      <c r="J59" s="90"/>
      <c r="K59" s="90"/>
      <c r="L59" s="119"/>
      <c r="M59" s="119"/>
      <c r="N59" s="119"/>
      <c r="O59" s="120"/>
      <c r="P59" s="120"/>
      <c r="Q59" s="120"/>
    </row>
    <row r="60" spans="1:17" s="23" customFormat="1" ht="25.5">
      <c r="A60" s="288" t="s">
        <v>293</v>
      </c>
      <c r="B60" s="25" t="s">
        <v>435</v>
      </c>
      <c r="C60" s="60" t="s">
        <v>242</v>
      </c>
      <c r="D60" s="274">
        <f ca="1">'Прил_4,5'!G10</f>
        <v>0</v>
      </c>
      <c r="E60" s="274">
        <f>SUMIF('Прил3(разработочная)'!$AL$10:$AL$1272,'Прил_4,5'!$T$8,'Прил3(разработочная)'!$F$10:$F$1272)+SUMIF('Прил3(разработочная)'!$AL$10:$AL$1272,'Прил_4,5'!$T$8,'Прил3(разработочная)'!$H$10:$H$1272)</f>
        <v>0</v>
      </c>
      <c r="F60" s="274">
        <f>SUMIF('Прил3(разработочная)'!$AL$10:$AL$1272,'Прил_4,5'!$T$8,'Прил3(разработочная)'!$G$10:$G$1272)+SUMIF('Прил3(разработочная)'!$AL$10:$AL$1272,'Прил_4,5'!$T$8,'Прил3(разработочная)'!$I$10:$I$1272)</f>
        <v>0</v>
      </c>
      <c r="G60" s="98" t="str">
        <f t="shared" ca="1" si="3"/>
        <v>ок</v>
      </c>
      <c r="H60" s="90"/>
      <c r="I60" s="90"/>
      <c r="J60" s="90"/>
      <c r="K60" s="90"/>
      <c r="L60" s="119"/>
      <c r="M60" s="119"/>
      <c r="N60" s="119"/>
      <c r="O60" s="120"/>
      <c r="P60" s="120"/>
      <c r="Q60" s="120"/>
    </row>
    <row r="61" spans="1:17" s="23" customFormat="1" ht="31.5">
      <c r="A61" s="288" t="s">
        <v>369</v>
      </c>
      <c r="B61" s="25" t="s">
        <v>436</v>
      </c>
      <c r="C61" s="60" t="s">
        <v>202</v>
      </c>
      <c r="D61" s="274">
        <f ca="1">'Прил_4,5'!H10</f>
        <v>0</v>
      </c>
      <c r="E61" s="274">
        <f>SUMIF('Прил3(разработочная)'!$AL$10:$AL$1272,'Прил_4,5'!$U$8,'Прил3(разработочная)'!$F$10:$F$1272)+SUMIF('Прил3(разработочная)'!$AL$10:$AL$1272,'Прил_4,5'!$U$8,'Прил3(разработочная)'!$H$10:$H$1272)</f>
        <v>0</v>
      </c>
      <c r="F61" s="274">
        <f>SUMIF('Прил3(разработочная)'!$AL$10:$AL$1272,'Прил_4,5'!$U$8,'Прил3(разработочная)'!$G$10:$G$1272)+SUMIF('Прил3(разработочная)'!$AL$10:$AL$1272,'Прил_4,5'!$U$8,'Прил3(разработочная)'!$I$10:$I$1272)</f>
        <v>0</v>
      </c>
      <c r="G61" s="98" t="str">
        <f t="shared" ca="1" si="3"/>
        <v>ок</v>
      </c>
      <c r="H61" s="90"/>
      <c r="I61" s="90"/>
      <c r="J61" s="90"/>
      <c r="K61" s="90"/>
      <c r="L61" s="119"/>
      <c r="M61" s="119"/>
      <c r="N61" s="119"/>
      <c r="O61" s="120"/>
      <c r="P61" s="120"/>
      <c r="Q61" s="120"/>
    </row>
    <row r="62" spans="1:17" s="23" customFormat="1" ht="25.5">
      <c r="A62" s="288" t="s">
        <v>294</v>
      </c>
      <c r="B62" s="25" t="s">
        <v>437</v>
      </c>
      <c r="C62" s="60" t="s">
        <v>203</v>
      </c>
      <c r="D62" s="274">
        <f ca="1">'Прил_4,5'!I10</f>
        <v>0</v>
      </c>
      <c r="E62" s="274">
        <f>SUMIF('Прил3(разработочная)'!$AL$10:$AL$1272,'Прил_4,5'!$V$8,'Прил3(разработочная)'!$F$10:$F$1272)+SUMIF('Прил3(разработочная)'!$AL$10:$AL$1272,'Прил_4,5'!$V$8,'Прил3(разработочная)'!$H$10:$H$1272)</f>
        <v>0</v>
      </c>
      <c r="F62" s="274">
        <f>SUMIF('Прил3(разработочная)'!$AL$10:$AL$1272,'Прил_4,5'!$V$8,'Прил3(разработочная)'!$G$10:$G$1272)+SUMIF('Прил3(разработочная)'!$AL$10:$AL$1272,'Прил_4,5'!$V$8,'Прил3(разработочная)'!$I$10:$I$1272)</f>
        <v>0</v>
      </c>
      <c r="G62" s="98" t="str">
        <f t="shared" ca="1" si="3"/>
        <v>ок</v>
      </c>
      <c r="H62" s="90"/>
      <c r="I62" s="90"/>
      <c r="J62" s="90"/>
      <c r="K62" s="90"/>
      <c r="L62" s="119"/>
      <c r="M62" s="119"/>
      <c r="N62" s="119"/>
      <c r="O62" s="120"/>
      <c r="P62" s="120"/>
      <c r="Q62" s="120"/>
    </row>
    <row r="63" spans="1:17" s="23" customFormat="1" ht="25.5">
      <c r="A63" s="288" t="s">
        <v>295</v>
      </c>
      <c r="B63" s="25" t="s">
        <v>438</v>
      </c>
      <c r="C63" s="60" t="s">
        <v>532</v>
      </c>
      <c r="D63" s="274">
        <f ca="1">SUM(D64:D67)</f>
        <v>96</v>
      </c>
      <c r="E63" s="274">
        <f>SUM(E64:E67)</f>
        <v>0</v>
      </c>
      <c r="F63" s="274">
        <f>SUM(F64:F67)</f>
        <v>96</v>
      </c>
      <c r="G63" s="98" t="str">
        <f t="shared" ca="1" si="3"/>
        <v>ок</v>
      </c>
      <c r="H63" s="90"/>
      <c r="I63" s="90"/>
      <c r="J63" s="90"/>
      <c r="K63" s="90"/>
      <c r="L63" s="119"/>
      <c r="M63" s="119"/>
      <c r="N63" s="119"/>
      <c r="O63" s="120"/>
      <c r="P63" s="120"/>
      <c r="Q63" s="120"/>
    </row>
    <row r="64" spans="1:17" s="23" customFormat="1" ht="47.25">
      <c r="A64" s="290" t="s">
        <v>383</v>
      </c>
      <c r="B64" s="25" t="s">
        <v>526</v>
      </c>
      <c r="C64" s="60" t="s">
        <v>204</v>
      </c>
      <c r="D64" s="274">
        <f ca="1">'Прил_4,5'!K10</f>
        <v>0</v>
      </c>
      <c r="E64" s="274">
        <f>SUMIF('Прил3(разработочная)'!$AL$10:$AL$1272,'Прил_4,5'!$W$8,'Прил3(разработочная)'!$F$10:$F$1272)+SUMIF('Прил3(разработочная)'!$AL$10:$AL$1272,'Прил_4,5'!$W$8,'Прил3(разработочная)'!$H$10:$H$1272)</f>
        <v>0</v>
      </c>
      <c r="F64" s="274">
        <f>SUMIF('Прил3(разработочная)'!$AL$10:$AL$1272,'Прил_4,5'!$W$8,'Прил3(разработочная)'!$G$10:$G$1272)+SUMIF('Прил3(разработочная)'!$AL$10:$AL$1272,'Прил_4,5'!$W$8,'Прил3(разработочная)'!$I$10:$I$1272)</f>
        <v>0</v>
      </c>
      <c r="G64" s="98" t="str">
        <f t="shared" ca="1" si="3"/>
        <v>ок</v>
      </c>
      <c r="H64" s="90"/>
      <c r="I64" s="90"/>
      <c r="J64" s="90"/>
      <c r="K64" s="90"/>
      <c r="L64" s="119"/>
      <c r="M64" s="119"/>
      <c r="N64" s="119"/>
      <c r="O64" s="120"/>
      <c r="P64" s="120"/>
      <c r="Q64" s="120"/>
    </row>
    <row r="65" spans="1:17" s="23" customFormat="1" ht="25.5">
      <c r="A65" s="290" t="s">
        <v>370</v>
      </c>
      <c r="B65" s="25" t="s">
        <v>527</v>
      </c>
      <c r="C65" s="60" t="s">
        <v>243</v>
      </c>
      <c r="D65" s="274">
        <f ca="1">'Прил_4,5'!L10</f>
        <v>84</v>
      </c>
      <c r="E65" s="274">
        <f>SUMIF('Прил3(разработочная)'!$AL$10:$AL$1272,'Прил_4,5'!$X$8,'Прил3(разработочная)'!$F$10:$F$1272)+SUMIF('Прил3(разработочная)'!$AL$10:$AL$1272,'Прил_4,5'!$X$8,'Прил3(разработочная)'!$H$10:$H$1272)</f>
        <v>0</v>
      </c>
      <c r="F65" s="274">
        <f>SUMIF('Прил3(разработочная)'!$AL$10:$AL$1272,'Прил_4,5'!$X$8,'Прил3(разработочная)'!$G$10:$G$1272)+SUMIF('Прил3(разработочная)'!$AL$10:$AL$1272,'Прил_4,5'!$X$8,'Прил3(разработочная)'!$I$10:$I$1272)</f>
        <v>84</v>
      </c>
      <c r="G65" s="98" t="str">
        <f t="shared" ca="1" si="3"/>
        <v>ок</v>
      </c>
      <c r="H65" s="90"/>
      <c r="I65" s="90"/>
      <c r="J65" s="90"/>
      <c r="K65" s="90"/>
      <c r="L65" s="119"/>
      <c r="M65" s="119"/>
      <c r="N65" s="119"/>
      <c r="O65" s="120"/>
      <c r="P65" s="120"/>
      <c r="Q65" s="120"/>
    </row>
    <row r="66" spans="1:17" s="23" customFormat="1" ht="31.5">
      <c r="A66" s="290" t="s">
        <v>297</v>
      </c>
      <c r="B66" s="25" t="s">
        <v>528</v>
      </c>
      <c r="C66" s="60" t="s">
        <v>244</v>
      </c>
      <c r="D66" s="274">
        <f ca="1">'Прил_4,5'!M10</f>
        <v>0</v>
      </c>
      <c r="E66" s="274">
        <f>SUMIF('Прил3(разработочная)'!$AL$10:$AL$1272,'Прил_4,5'!$Y$8,'Прил3(разработочная)'!$F$10:$F$1272)+SUMIF('Прил3(разработочная)'!$AL$10:$AL$1272,'Прил_4,5'!$Y$8,'Прил3(разработочная)'!$H$10:$H$1272)</f>
        <v>0</v>
      </c>
      <c r="F66" s="274">
        <f>SUMIF('Прил3(разработочная)'!$AL$10:$AL$1272,'Прил_4,5'!$Y$8,'Прил3(разработочная)'!$G$10:$G$1272)+SUMIF('Прил3(разработочная)'!$AL$10:$AL$1272,'Прил_4,5'!$Y$8,'Прил3(разработочная)'!$I$10:$I$1272)</f>
        <v>0</v>
      </c>
      <c r="G66" s="98" t="str">
        <f t="shared" ca="1" si="3"/>
        <v>ок</v>
      </c>
      <c r="H66" s="90"/>
      <c r="I66" s="90"/>
      <c r="J66" s="90"/>
      <c r="K66" s="90"/>
      <c r="L66" s="119"/>
      <c r="M66" s="119"/>
      <c r="N66" s="119"/>
      <c r="O66" s="120"/>
      <c r="P66" s="120"/>
      <c r="Q66" s="120"/>
    </row>
    <row r="67" spans="1:17" s="23" customFormat="1" ht="34.5" customHeight="1">
      <c r="A67" s="290" t="s">
        <v>539</v>
      </c>
      <c r="B67" s="25" t="s">
        <v>529</v>
      </c>
      <c r="C67" s="60" t="s">
        <v>205</v>
      </c>
      <c r="D67" s="274">
        <f>'Прил_4,5'!N10</f>
        <v>12</v>
      </c>
      <c r="E67" s="274">
        <f>SUMIF('Прил3(разработочная)'!$AL$10:$AL$1272,'Прил_4,5'!$Z$8,'Прил3(разработочная)'!$F$10:$F$1272)+SUMIF('Прил3(разработочная)'!$AL$10:$AL$1272,'Прил_4,5'!$Z$8,'Прил3(разработочная)'!$H$10:$H$1272)</f>
        <v>0</v>
      </c>
      <c r="F67" s="274">
        <f>SUMIF('Прил3(разработочная)'!$AL$10:$AL$1272,'Прил_4,5'!$Z$8,'Прил3(разработочная)'!$G$10:$G$1272)+SUMIF('Прил3(разработочная)'!$AL$10:$AL$1272,'Прил_4,5'!$Z$8,'Прил3(разработочная)'!$I$10:$I$1272)</f>
        <v>12</v>
      </c>
      <c r="G67" s="98" t="str">
        <f t="shared" si="3"/>
        <v>ок</v>
      </c>
      <c r="H67" s="90"/>
      <c r="I67" s="90"/>
      <c r="J67" s="90"/>
      <c r="K67" s="90"/>
      <c r="L67" s="119"/>
      <c r="M67" s="119"/>
      <c r="N67" s="119"/>
      <c r="O67" s="120"/>
      <c r="P67" s="120"/>
      <c r="Q67" s="120"/>
    </row>
    <row r="68" spans="1:17" s="23" customFormat="1"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</row>
    <row r="69" spans="1:17" s="23" customFormat="1" ht="15">
      <c r="A69" s="385"/>
      <c r="B69" s="385"/>
      <c r="C69" s="385"/>
      <c r="D69" s="385"/>
      <c r="E69" s="385"/>
      <c r="F69" s="385"/>
      <c r="G69" s="90"/>
      <c r="H69" s="90"/>
      <c r="I69" s="90"/>
      <c r="J69" s="90"/>
      <c r="K69" s="90"/>
      <c r="L69" s="90"/>
      <c r="M69" s="90"/>
      <c r="N69" s="90"/>
      <c r="O69" s="26"/>
      <c r="P69" s="26"/>
    </row>
    <row r="70" spans="1:17" s="23" customFormat="1" ht="15">
      <c r="A70" s="385"/>
      <c r="B70" s="385"/>
      <c r="C70" s="385"/>
      <c r="D70" s="385"/>
      <c r="E70" s="385"/>
      <c r="F70" s="385"/>
      <c r="G70" s="90"/>
      <c r="H70" s="90"/>
      <c r="I70" s="90"/>
      <c r="J70" s="90"/>
      <c r="K70" s="90"/>
      <c r="L70" s="90"/>
      <c r="M70" s="90"/>
      <c r="N70" s="90"/>
      <c r="O70" s="26"/>
      <c r="P70" s="26"/>
    </row>
    <row r="71" spans="1:17" s="23" customFormat="1" ht="15">
      <c r="A71" s="385"/>
      <c r="B71" s="385"/>
      <c r="C71" s="385"/>
      <c r="D71" s="385"/>
      <c r="E71" s="385"/>
      <c r="F71" s="385"/>
      <c r="G71" s="90"/>
      <c r="H71" s="90"/>
      <c r="I71" s="90"/>
      <c r="J71" s="90"/>
      <c r="K71" s="90"/>
      <c r="L71" s="90"/>
      <c r="M71" s="90"/>
      <c r="N71" s="90"/>
      <c r="O71" s="26"/>
      <c r="P71" s="26"/>
    </row>
    <row r="72" spans="1:17" s="23" customFormat="1" ht="12.75" customHeight="1">
      <c r="G72" s="90"/>
      <c r="H72" s="90"/>
      <c r="I72" s="90"/>
      <c r="J72" s="90"/>
      <c r="K72" s="90"/>
      <c r="L72" s="90"/>
      <c r="M72" s="90"/>
      <c r="N72" s="90"/>
      <c r="O72" s="26"/>
      <c r="P72" s="26"/>
    </row>
    <row r="73" spans="1:17" s="23" customFormat="1" ht="12.75" customHeight="1">
      <c r="G73" s="90"/>
      <c r="H73" s="90"/>
      <c r="I73" s="90"/>
      <c r="J73" s="90"/>
      <c r="K73" s="90"/>
      <c r="L73" s="90"/>
      <c r="M73" s="90"/>
      <c r="N73" s="90"/>
      <c r="O73" s="26"/>
      <c r="P73" s="26"/>
    </row>
    <row r="74" spans="1:17" s="23" customFormat="1">
      <c r="G74" s="90"/>
      <c r="H74" s="90"/>
      <c r="I74" s="90"/>
      <c r="J74" s="90"/>
      <c r="K74" s="90"/>
      <c r="L74" s="90"/>
      <c r="M74" s="90"/>
      <c r="N74" s="90"/>
      <c r="O74" s="26"/>
      <c r="P74" s="26"/>
    </row>
    <row r="75" spans="1:17" s="23" customFormat="1" ht="12.75" customHeight="1">
      <c r="G75" s="90"/>
      <c r="H75" s="90"/>
      <c r="I75" s="90"/>
      <c r="J75" s="90"/>
      <c r="K75" s="90"/>
      <c r="L75" s="90"/>
      <c r="M75" s="90"/>
      <c r="N75" s="90"/>
      <c r="O75" s="26"/>
      <c r="P75" s="26"/>
    </row>
    <row r="76" spans="1:17" s="23" customFormat="1" ht="12.75" customHeight="1">
      <c r="G76" s="90"/>
      <c r="H76" s="90"/>
      <c r="I76" s="90"/>
      <c r="J76" s="90"/>
      <c r="K76" s="90"/>
      <c r="L76" s="90"/>
      <c r="M76" s="90"/>
      <c r="N76" s="90"/>
      <c r="O76" s="26"/>
      <c r="P76" s="26"/>
    </row>
    <row r="77" spans="1:17" s="23" customFormat="1" ht="12.75" customHeight="1">
      <c r="G77" s="90"/>
      <c r="H77" s="90"/>
      <c r="I77" s="90"/>
      <c r="J77" s="90"/>
      <c r="K77" s="90"/>
      <c r="L77" s="90"/>
      <c r="M77" s="90"/>
      <c r="N77" s="90"/>
      <c r="O77" s="26"/>
      <c r="P77" s="26"/>
    </row>
    <row r="78" spans="1:17" s="23" customFormat="1">
      <c r="G78" s="90"/>
      <c r="H78" s="90"/>
      <c r="I78" s="90"/>
      <c r="J78" s="90"/>
      <c r="K78" s="90"/>
      <c r="L78" s="90"/>
      <c r="M78" s="90"/>
      <c r="N78" s="90"/>
      <c r="O78" s="26"/>
      <c r="P78" s="26"/>
    </row>
    <row r="79" spans="1:17" s="23" customFormat="1">
      <c r="G79" s="90"/>
      <c r="H79" s="90"/>
      <c r="I79" s="90"/>
      <c r="J79" s="90"/>
      <c r="K79" s="90"/>
      <c r="L79" s="90"/>
      <c r="M79" s="90"/>
      <c r="N79" s="90"/>
      <c r="O79" s="26"/>
      <c r="P79" s="26"/>
    </row>
    <row r="80" spans="1:17" s="23" customFormat="1">
      <c r="G80" s="90"/>
      <c r="H80" s="90"/>
      <c r="I80" s="90"/>
      <c r="J80" s="90"/>
      <c r="K80" s="90"/>
      <c r="L80" s="90"/>
      <c r="M80" s="90"/>
      <c r="N80" s="90"/>
      <c r="O80" s="26"/>
      <c r="P80" s="26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 topLeftCell="A16">
      <selection activeCell="A23" sqref="A23"/>
      <rowBreaks count="1" manualBreakCount="1">
        <brk id="34" max="5" man="1"/>
      </rowBreaks>
      <pageMargins left="0.51181102362204722" right="0.51181102362204722" top="0.55118110236220474" bottom="0.55118110236220474" header="0.31496062992125984" footer="0.31496062992125984"/>
      <printOptions horizontalCentered="1"/>
      <pageSetup paperSize="9" scale="64" fitToHeight="2" orientation="portrait" r:id="rId1"/>
      <headerFooter alignWithMargins="0"/>
    </customSheetView>
  </customSheetViews>
  <mergeCells count="18">
    <mergeCell ref="C3:F3"/>
    <mergeCell ref="C1:F1"/>
    <mergeCell ref="C4:F4"/>
    <mergeCell ref="A6:F6"/>
    <mergeCell ref="A7:F7"/>
    <mergeCell ref="C2:F2"/>
    <mergeCell ref="A71:F71"/>
    <mergeCell ref="H16:P16"/>
    <mergeCell ref="A8:F8"/>
    <mergeCell ref="E9:F10"/>
    <mergeCell ref="C9:C11"/>
    <mergeCell ref="A69:F69"/>
    <mergeCell ref="A70:F70"/>
    <mergeCell ref="B9:B11"/>
    <mergeCell ref="A9:A11"/>
    <mergeCell ref="D9:D11"/>
    <mergeCell ref="H10:P10"/>
    <mergeCell ref="H20:P26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4" fitToHeight="2" orientation="portrait" r:id="rId2"/>
  <headerFooter alignWithMargins="0"/>
  <rowBreaks count="1" manualBreakCount="1">
    <brk id="3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34"/>
  </sheetPr>
  <dimension ref="A1:I18"/>
  <sheetViews>
    <sheetView view="pageBreakPreview" workbookViewId="0">
      <selection activeCell="J6" sqref="J6"/>
    </sheetView>
  </sheetViews>
  <sheetFormatPr defaultColWidth="9.140625" defaultRowHeight="15"/>
  <cols>
    <col min="1" max="1" width="83.85546875" style="45" customWidth="1"/>
    <col min="2" max="2" width="8.5703125" style="45" customWidth="1"/>
    <col min="3" max="3" width="9.140625" style="45"/>
    <col min="4" max="4" width="9.5703125" style="45" customWidth="1"/>
    <col min="5" max="8" width="9.140625" style="45"/>
    <col min="9" max="9" width="43.140625" style="45" customWidth="1"/>
    <col min="10" max="16384" width="9.140625" style="45"/>
  </cols>
  <sheetData>
    <row r="1" spans="1:9" ht="15.75" customHeight="1">
      <c r="E1" s="565" t="s">
        <v>152</v>
      </c>
      <c r="F1" s="565"/>
      <c r="G1" s="565"/>
      <c r="H1" s="565"/>
    </row>
    <row r="2" spans="1:9" ht="77.25" customHeight="1">
      <c r="D2" s="73"/>
      <c r="E2" s="566" t="s">
        <v>115</v>
      </c>
      <c r="F2" s="566"/>
      <c r="G2" s="566"/>
      <c r="H2" s="566"/>
    </row>
    <row r="3" spans="1:9" ht="60" customHeight="1">
      <c r="A3" s="509" t="s">
        <v>421</v>
      </c>
      <c r="B3" s="509"/>
      <c r="C3" s="509"/>
      <c r="D3" s="509"/>
      <c r="E3" s="509"/>
      <c r="F3" s="509"/>
      <c r="G3" s="509"/>
      <c r="H3" s="509"/>
    </row>
    <row r="4" spans="1:9" ht="18.75" customHeight="1">
      <c r="A4" s="569" t="s">
        <v>104</v>
      </c>
      <c r="B4" s="569"/>
      <c r="C4" s="569"/>
      <c r="D4" s="569"/>
      <c r="E4" s="569"/>
      <c r="F4" s="569"/>
      <c r="G4" s="569"/>
      <c r="H4" s="569"/>
    </row>
    <row r="5" spans="1:9" ht="13.5" customHeight="1">
      <c r="A5" s="508" t="s">
        <v>265</v>
      </c>
      <c r="B5" s="508"/>
      <c r="C5" s="508"/>
      <c r="D5" s="508"/>
      <c r="E5" s="508"/>
      <c r="F5" s="508"/>
      <c r="G5" s="508"/>
      <c r="H5" s="508"/>
    </row>
    <row r="6" spans="1:9" ht="27.75" customHeight="1">
      <c r="A6" s="402"/>
      <c r="B6" s="507" t="s">
        <v>363</v>
      </c>
      <c r="C6" s="403" t="s">
        <v>325</v>
      </c>
      <c r="D6" s="513" t="s">
        <v>306</v>
      </c>
      <c r="E6" s="513"/>
      <c r="F6" s="513"/>
      <c r="G6" s="513"/>
      <c r="H6" s="513"/>
    </row>
    <row r="7" spans="1:9" ht="37.5" customHeight="1">
      <c r="A7" s="402"/>
      <c r="B7" s="507"/>
      <c r="C7" s="404"/>
      <c r="D7" s="69" t="s">
        <v>213</v>
      </c>
      <c r="E7" s="4" t="s">
        <v>298</v>
      </c>
      <c r="F7" s="4" t="s">
        <v>299</v>
      </c>
      <c r="G7" s="4" t="s">
        <v>300</v>
      </c>
      <c r="H7" s="4" t="s">
        <v>301</v>
      </c>
    </row>
    <row r="8" spans="1:9" s="106" customFormat="1" ht="14.25" customHeight="1">
      <c r="A8" s="157" t="s">
        <v>368</v>
      </c>
      <c r="B8" s="69" t="s">
        <v>362</v>
      </c>
      <c r="C8" s="157">
        <v>1</v>
      </c>
      <c r="D8" s="69">
        <v>2</v>
      </c>
      <c r="E8" s="69">
        <v>3</v>
      </c>
      <c r="F8" s="69">
        <v>4</v>
      </c>
      <c r="G8" s="69">
        <v>5</v>
      </c>
      <c r="H8" s="69">
        <v>6</v>
      </c>
    </row>
    <row r="9" spans="1:9" ht="33.75" customHeight="1">
      <c r="A9" s="46" t="s">
        <v>422</v>
      </c>
      <c r="B9" s="67" t="s">
        <v>334</v>
      </c>
      <c r="C9" s="1"/>
      <c r="D9" s="129"/>
      <c r="E9" s="129"/>
      <c r="F9" s="129"/>
      <c r="G9" s="129"/>
      <c r="H9" s="129"/>
    </row>
    <row r="10" spans="1:9" ht="45">
      <c r="A10" s="46" t="s">
        <v>211</v>
      </c>
      <c r="B10" s="67" t="s">
        <v>335</v>
      </c>
      <c r="C10" s="4"/>
      <c r="D10" s="129"/>
      <c r="E10" s="129"/>
      <c r="F10" s="129"/>
      <c r="G10" s="129"/>
      <c r="H10" s="129"/>
    </row>
    <row r="11" spans="1:9">
      <c r="A11" s="46" t="s">
        <v>65</v>
      </c>
      <c r="B11" s="67" t="s">
        <v>336</v>
      </c>
      <c r="C11" s="4"/>
      <c r="D11" s="129"/>
      <c r="E11" s="129"/>
      <c r="F11" s="129"/>
      <c r="G11" s="129"/>
      <c r="H11" s="129"/>
    </row>
    <row r="12" spans="1:9" ht="19.5" customHeight="1">
      <c r="A12" s="48" t="s">
        <v>322</v>
      </c>
      <c r="B12" s="67" t="s">
        <v>337</v>
      </c>
      <c r="C12" s="4"/>
      <c r="D12" s="129"/>
      <c r="E12" s="129"/>
      <c r="F12" s="129"/>
      <c r="G12" s="129"/>
      <c r="H12" s="129"/>
    </row>
    <row r="13" spans="1:9" s="132" customFormat="1" ht="17.25" customHeight="1">
      <c r="A13" s="150"/>
    </row>
    <row r="14" spans="1:9" ht="32.25" customHeight="1">
      <c r="A14" s="570" t="s">
        <v>515</v>
      </c>
      <c r="B14" s="570"/>
      <c r="C14" s="570"/>
      <c r="D14" s="570"/>
      <c r="E14" s="570"/>
      <c r="F14" s="570"/>
      <c r="G14" s="570"/>
      <c r="H14" s="570"/>
    </row>
    <row r="15" spans="1:9" ht="21" customHeight="1">
      <c r="A15" s="567" t="s">
        <v>116</v>
      </c>
      <c r="B15" s="567"/>
      <c r="C15" s="567"/>
      <c r="D15" s="567"/>
      <c r="E15" s="567"/>
      <c r="F15" s="567"/>
      <c r="G15" s="567"/>
      <c r="H15" s="567"/>
      <c r="I15" s="129"/>
    </row>
    <row r="16" spans="1:9" ht="18.75" customHeight="1">
      <c r="A16" s="567" t="s">
        <v>117</v>
      </c>
      <c r="B16" s="567"/>
      <c r="C16" s="567"/>
      <c r="D16" s="567"/>
      <c r="E16" s="567"/>
      <c r="F16" s="567"/>
      <c r="G16" s="567"/>
      <c r="H16" s="567"/>
    </row>
    <row r="17" spans="1:8" ht="15" customHeight="1">
      <c r="A17" s="568" t="s">
        <v>118</v>
      </c>
      <c r="B17" s="568"/>
      <c r="C17" s="568"/>
      <c r="D17" s="568"/>
      <c r="E17" s="568"/>
      <c r="F17" s="568"/>
      <c r="G17" s="568"/>
      <c r="H17" s="568"/>
    </row>
    <row r="18" spans="1:8" ht="18.75" customHeight="1">
      <c r="A18" s="567" t="s">
        <v>119</v>
      </c>
      <c r="B18" s="567"/>
      <c r="C18" s="567"/>
      <c r="D18" s="567"/>
      <c r="E18" s="567"/>
      <c r="F18" s="567"/>
      <c r="G18" s="567"/>
      <c r="H18" s="567"/>
    </row>
  </sheetData>
  <customSheetViews>
    <customSheetView guid="{A3A26985-9873-41C2-B2AC-10E2A3ED8DE8}" showPageBreaks="1" printArea="1" view="pageBreakPreview">
      <selection activeCell="J6" sqref="J6"/>
      <pageMargins left="0.39370078740157483" right="0.39370078740157483" top="0.39370078740157483" bottom="0.19685039370078741" header="0.51181102362204722" footer="0.51181102362204722"/>
      <printOptions horizontalCentered="1"/>
      <pageSetup paperSize="9" scale="95" orientation="landscape" r:id="rId1"/>
      <headerFooter alignWithMargins="0"/>
    </customSheetView>
  </customSheetViews>
  <mergeCells count="14">
    <mergeCell ref="A18:H18"/>
    <mergeCell ref="A17:H17"/>
    <mergeCell ref="A5:H5"/>
    <mergeCell ref="A3:H3"/>
    <mergeCell ref="A4:H4"/>
    <mergeCell ref="A15:H15"/>
    <mergeCell ref="A16:H16"/>
    <mergeCell ref="A6:A7"/>
    <mergeCell ref="A14:H14"/>
    <mergeCell ref="E1:H1"/>
    <mergeCell ref="E2:H2"/>
    <mergeCell ref="D6:H6"/>
    <mergeCell ref="B6:B7"/>
    <mergeCell ref="C6:C7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scale="95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FF00"/>
  </sheetPr>
  <dimension ref="A1:I27"/>
  <sheetViews>
    <sheetView view="pageBreakPreview" topLeftCell="A4" zoomScale="90" workbookViewId="0">
      <selection activeCell="G26" sqref="G26"/>
    </sheetView>
  </sheetViews>
  <sheetFormatPr defaultColWidth="9.140625" defaultRowHeight="15"/>
  <cols>
    <col min="1" max="1" width="4.85546875" style="15" customWidth="1"/>
    <col min="2" max="2" width="48.42578125" style="15" customWidth="1"/>
    <col min="3" max="3" width="19.42578125" style="15" customWidth="1"/>
    <col min="4" max="4" width="7.5703125" style="15" customWidth="1"/>
    <col min="5" max="5" width="10.7109375" style="15" customWidth="1"/>
    <col min="6" max="6" width="10.85546875" style="15" customWidth="1"/>
    <col min="7" max="7" width="16.85546875" style="15" customWidth="1"/>
    <col min="8" max="16384" width="9.140625" style="15"/>
  </cols>
  <sheetData>
    <row r="1" spans="1:7" ht="48.75" customHeight="1">
      <c r="B1" s="573"/>
      <c r="C1" s="573"/>
      <c r="D1" s="571" t="s">
        <v>425</v>
      </c>
      <c r="E1" s="572"/>
      <c r="F1" s="572"/>
    </row>
    <row r="2" spans="1:7" ht="28.5" customHeight="1">
      <c r="B2" s="573"/>
      <c r="C2" s="573"/>
      <c r="D2" s="573"/>
      <c r="E2" s="573"/>
      <c r="F2" s="573"/>
    </row>
    <row r="3" spans="1:7" ht="53.25" customHeight="1">
      <c r="B3" s="542" t="s">
        <v>564</v>
      </c>
      <c r="C3" s="542"/>
      <c r="D3" s="542"/>
      <c r="E3" s="542"/>
      <c r="F3" s="542"/>
    </row>
    <row r="4" spans="1:7">
      <c r="B4" s="525" t="s">
        <v>265</v>
      </c>
      <c r="C4" s="525"/>
      <c r="D4" s="525"/>
      <c r="E4" s="525"/>
      <c r="F4" s="525"/>
    </row>
    <row r="5" spans="1:7" ht="40.5" customHeight="1">
      <c r="A5" s="544" t="s">
        <v>171</v>
      </c>
      <c r="B5" s="545"/>
      <c r="C5" s="536" t="s">
        <v>333</v>
      </c>
      <c r="D5" s="536" t="s">
        <v>302</v>
      </c>
      <c r="E5" s="485" t="s">
        <v>36</v>
      </c>
      <c r="F5" s="485"/>
    </row>
    <row r="6" spans="1:7" ht="26.25" customHeight="1">
      <c r="A6" s="541"/>
      <c r="B6" s="545"/>
      <c r="C6" s="536"/>
      <c r="D6" s="536"/>
      <c r="E6" s="24" t="s">
        <v>367</v>
      </c>
      <c r="F6" s="24" t="s">
        <v>365</v>
      </c>
    </row>
    <row r="7" spans="1:7" ht="75">
      <c r="A7" s="190" t="s">
        <v>334</v>
      </c>
      <c r="B7" s="191" t="s">
        <v>127</v>
      </c>
      <c r="C7" s="192" t="s">
        <v>163</v>
      </c>
      <c r="D7" s="16">
        <v>29</v>
      </c>
      <c r="E7" s="75">
        <v>0</v>
      </c>
      <c r="F7" s="75">
        <v>29</v>
      </c>
      <c r="G7" s="203" t="str">
        <f>IF(E7+F7=D7,"ок",FALSE)</f>
        <v>ок</v>
      </c>
    </row>
    <row r="8" spans="1:7" ht="78.75" customHeight="1">
      <c r="A8" s="190" t="s">
        <v>335</v>
      </c>
      <c r="B8" s="193" t="s">
        <v>128</v>
      </c>
      <c r="C8" s="192" t="s">
        <v>271</v>
      </c>
      <c r="D8" s="71">
        <v>1</v>
      </c>
      <c r="E8" s="76">
        <v>0</v>
      </c>
      <c r="F8" s="76">
        <v>1</v>
      </c>
      <c r="G8" s="203" t="str">
        <f t="shared" ref="G8:G18" si="0">IF(E8+F8=D8,"ок",FALSE)</f>
        <v>ок</v>
      </c>
    </row>
    <row r="9" spans="1:7" ht="105">
      <c r="A9" s="190" t="s">
        <v>336</v>
      </c>
      <c r="B9" s="193" t="s">
        <v>129</v>
      </c>
      <c r="C9" s="192" t="s">
        <v>61</v>
      </c>
      <c r="D9" s="71">
        <v>0</v>
      </c>
      <c r="E9" s="76">
        <v>0</v>
      </c>
      <c r="F9" s="76">
        <v>0</v>
      </c>
      <c r="G9" s="203" t="str">
        <f t="shared" si="0"/>
        <v>ок</v>
      </c>
    </row>
    <row r="10" spans="1:7" ht="105">
      <c r="A10" s="190" t="s">
        <v>337</v>
      </c>
      <c r="B10" s="193" t="s">
        <v>130</v>
      </c>
      <c r="C10" s="192" t="s">
        <v>62</v>
      </c>
      <c r="D10" s="71">
        <v>0</v>
      </c>
      <c r="E10" s="76">
        <v>0</v>
      </c>
      <c r="F10" s="76">
        <v>0</v>
      </c>
      <c r="G10" s="203" t="str">
        <f t="shared" si="0"/>
        <v>ок</v>
      </c>
    </row>
    <row r="11" spans="1:7" ht="75" customHeight="1">
      <c r="A11" s="190" t="s">
        <v>338</v>
      </c>
      <c r="B11" s="193" t="s">
        <v>131</v>
      </c>
      <c r="C11" s="192" t="s">
        <v>272</v>
      </c>
      <c r="D11" s="72">
        <v>0</v>
      </c>
      <c r="E11" s="76">
        <v>0</v>
      </c>
      <c r="F11" s="76">
        <v>0</v>
      </c>
      <c r="G11" s="203" t="str">
        <f t="shared" si="0"/>
        <v>ок</v>
      </c>
    </row>
    <row r="12" spans="1:7" ht="75.75" customHeight="1">
      <c r="A12" s="190" t="s">
        <v>339</v>
      </c>
      <c r="B12" s="193" t="s">
        <v>132</v>
      </c>
      <c r="C12" s="192" t="s">
        <v>273</v>
      </c>
      <c r="D12" s="72">
        <v>0</v>
      </c>
      <c r="E12" s="76">
        <v>0</v>
      </c>
      <c r="F12" s="76">
        <v>0</v>
      </c>
      <c r="G12" s="203" t="str">
        <f t="shared" si="0"/>
        <v>ок</v>
      </c>
    </row>
    <row r="13" spans="1:7" ht="90">
      <c r="A13" s="190" t="s">
        <v>340</v>
      </c>
      <c r="B13" s="193" t="s">
        <v>133</v>
      </c>
      <c r="C13" s="192" t="s">
        <v>274</v>
      </c>
      <c r="D13" s="71">
        <v>0</v>
      </c>
      <c r="E13" s="76">
        <v>0</v>
      </c>
      <c r="F13" s="76">
        <v>0</v>
      </c>
      <c r="G13" s="203" t="str">
        <f t="shared" si="0"/>
        <v>ок</v>
      </c>
    </row>
    <row r="14" spans="1:7" ht="90">
      <c r="A14" s="190" t="s">
        <v>341</v>
      </c>
      <c r="B14" s="193" t="s">
        <v>135</v>
      </c>
      <c r="C14" s="192" t="s">
        <v>275</v>
      </c>
      <c r="D14" s="71">
        <v>0</v>
      </c>
      <c r="E14" s="76">
        <v>0</v>
      </c>
      <c r="F14" s="76">
        <v>0</v>
      </c>
      <c r="G14" s="203" t="str">
        <f t="shared" si="0"/>
        <v>ок</v>
      </c>
    </row>
    <row r="15" spans="1:7" ht="75">
      <c r="A15" s="190" t="s">
        <v>342</v>
      </c>
      <c r="B15" s="193" t="s">
        <v>136</v>
      </c>
      <c r="C15" s="192" t="s">
        <v>276</v>
      </c>
      <c r="D15" s="75">
        <v>4</v>
      </c>
      <c r="E15" s="75">
        <v>0</v>
      </c>
      <c r="F15" s="75">
        <v>4</v>
      </c>
      <c r="G15" s="203" t="str">
        <f t="shared" si="0"/>
        <v>ок</v>
      </c>
    </row>
    <row r="16" spans="1:7" ht="75">
      <c r="A16" s="190" t="s">
        <v>343</v>
      </c>
      <c r="B16" s="193" t="s">
        <v>137</v>
      </c>
      <c r="C16" s="192" t="s">
        <v>277</v>
      </c>
      <c r="D16" s="77">
        <v>4</v>
      </c>
      <c r="E16" s="77">
        <v>0</v>
      </c>
      <c r="F16" s="77">
        <v>4</v>
      </c>
      <c r="G16" s="203" t="str">
        <f t="shared" si="0"/>
        <v>ок</v>
      </c>
    </row>
    <row r="17" spans="1:9" ht="105">
      <c r="A17" s="190" t="s">
        <v>344</v>
      </c>
      <c r="B17" s="193" t="s">
        <v>134</v>
      </c>
      <c r="C17" s="192" t="s">
        <v>63</v>
      </c>
      <c r="D17" s="77">
        <v>0</v>
      </c>
      <c r="E17" s="77">
        <v>0</v>
      </c>
      <c r="F17" s="77">
        <v>0</v>
      </c>
      <c r="G17" s="203" t="str">
        <f t="shared" si="0"/>
        <v>ок</v>
      </c>
    </row>
    <row r="18" spans="1:9" ht="90">
      <c r="A18" s="190" t="s">
        <v>345</v>
      </c>
      <c r="B18" s="193" t="s">
        <v>214</v>
      </c>
      <c r="C18" s="192" t="s">
        <v>64</v>
      </c>
      <c r="D18" s="77">
        <v>0</v>
      </c>
      <c r="E18" s="77">
        <v>0</v>
      </c>
      <c r="F18" s="77">
        <v>0</v>
      </c>
      <c r="G18" s="203" t="str">
        <f t="shared" si="0"/>
        <v>ок</v>
      </c>
    </row>
    <row r="19" spans="1:9" ht="92.25" customHeight="1">
      <c r="A19" s="576"/>
      <c r="B19" s="576"/>
      <c r="C19" s="576"/>
      <c r="D19" s="574" t="s">
        <v>172</v>
      </c>
      <c r="E19" s="575"/>
      <c r="F19" s="575"/>
    </row>
    <row r="20" spans="1:9" ht="37.5" customHeight="1">
      <c r="A20" s="190" t="s">
        <v>346</v>
      </c>
      <c r="B20" s="196" t="s">
        <v>173</v>
      </c>
      <c r="C20" s="190" t="s">
        <v>177</v>
      </c>
      <c r="D20" s="194">
        <f>E20+F20</f>
        <v>29</v>
      </c>
      <c r="E20" s="194">
        <f>E7+E9+E11+E13</f>
        <v>0</v>
      </c>
      <c r="F20" s="194">
        <f>F7+F9+F11+F13</f>
        <v>29</v>
      </c>
      <c r="G20" s="205" t="s">
        <v>186</v>
      </c>
      <c r="H20" s="206" t="s">
        <v>184</v>
      </c>
      <c r="I20" s="206" t="s">
        <v>185</v>
      </c>
    </row>
    <row r="21" spans="1:9" ht="27" customHeight="1">
      <c r="A21" s="190" t="s">
        <v>347</v>
      </c>
      <c r="B21" s="195" t="s">
        <v>174</v>
      </c>
      <c r="C21" s="190" t="s">
        <v>178</v>
      </c>
      <c r="D21" s="194">
        <f>E21+F21</f>
        <v>1</v>
      </c>
      <c r="E21" s="194">
        <f>E8+E10+E12+E14</f>
        <v>0</v>
      </c>
      <c r="F21" s="194">
        <f>F8+F10+F12+F14</f>
        <v>1</v>
      </c>
      <c r="G21" s="207">
        <f>H21+I21</f>
        <v>1</v>
      </c>
      <c r="H21" s="207">
        <f>'Прил3(сводная)'!Z12+'Прил3(сводная)'!AB12</f>
        <v>0</v>
      </c>
      <c r="I21" s="207">
        <f>'Прил3(сводная)'!Z13+'Прил3(сводная)'!AB13</f>
        <v>1</v>
      </c>
    </row>
    <row r="22" spans="1:9" ht="31.5" customHeight="1">
      <c r="A22" s="190" t="s">
        <v>348</v>
      </c>
      <c r="B22" s="195" t="s">
        <v>175</v>
      </c>
      <c r="C22" s="190" t="s">
        <v>179</v>
      </c>
      <c r="D22" s="194">
        <f>D20-D21</f>
        <v>28</v>
      </c>
      <c r="E22" s="194">
        <f>E20-E21</f>
        <v>0</v>
      </c>
      <c r="F22" s="194">
        <f>F20-F21</f>
        <v>28</v>
      </c>
      <c r="G22" s="209"/>
      <c r="H22" s="209"/>
      <c r="I22" s="209"/>
    </row>
    <row r="23" spans="1:9" ht="61.5" customHeight="1">
      <c r="A23" s="190" t="s">
        <v>349</v>
      </c>
      <c r="B23" s="196" t="s">
        <v>138</v>
      </c>
      <c r="C23" s="190" t="s">
        <v>180</v>
      </c>
      <c r="D23" s="194">
        <f>E23+F23</f>
        <v>4</v>
      </c>
      <c r="E23" s="204">
        <f>E15+E17</f>
        <v>0</v>
      </c>
      <c r="F23" s="204">
        <f>F15+F17</f>
        <v>4</v>
      </c>
      <c r="G23" s="208">
        <f>H23+I23</f>
        <v>4</v>
      </c>
      <c r="H23" s="208">
        <f>'Прил3(сводная)'!S12</f>
        <v>0</v>
      </c>
      <c r="I23" s="208">
        <f>'Прил3(сводная)'!S13</f>
        <v>4</v>
      </c>
    </row>
    <row r="24" spans="1:9" ht="36.75" customHeight="1">
      <c r="A24" s="190" t="s">
        <v>350</v>
      </c>
      <c r="B24" s="195" t="s">
        <v>174</v>
      </c>
      <c r="C24" s="190" t="s">
        <v>181</v>
      </c>
      <c r="D24" s="194">
        <f>E24+F24</f>
        <v>4</v>
      </c>
      <c r="E24" s="204">
        <f>E16+E18</f>
        <v>0</v>
      </c>
      <c r="F24" s="204">
        <f>F16+F18</f>
        <v>4</v>
      </c>
    </row>
    <row r="25" spans="1:9" ht="31.5" customHeight="1">
      <c r="A25" s="190" t="s">
        <v>351</v>
      </c>
      <c r="B25" s="195" t="s">
        <v>175</v>
      </c>
      <c r="C25" s="190" t="s">
        <v>176</v>
      </c>
      <c r="D25" s="194">
        <f>E25+F25</f>
        <v>0</v>
      </c>
      <c r="E25" s="204">
        <f>E23-E24</f>
        <v>0</v>
      </c>
      <c r="F25" s="204">
        <f>F23-F24</f>
        <v>0</v>
      </c>
    </row>
    <row r="26" spans="1:9">
      <c r="A26" s="189"/>
    </row>
    <row r="27" spans="1:9">
      <c r="A27" s="189"/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 topLeftCell="A16">
      <selection activeCell="C8" sqref="C8"/>
      <rowBreaks count="1" manualBreakCount="1">
        <brk id="18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2">
    <mergeCell ref="D1:F1"/>
    <mergeCell ref="B2:F2"/>
    <mergeCell ref="B1:C1"/>
    <mergeCell ref="B4:F4"/>
    <mergeCell ref="D19:F19"/>
    <mergeCell ref="A19:C19"/>
    <mergeCell ref="E5:F5"/>
    <mergeCell ref="B3:F3"/>
    <mergeCell ref="C5:C6"/>
    <mergeCell ref="B5:B6"/>
    <mergeCell ref="D5:D6"/>
    <mergeCell ref="A5:A6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2"/>
  <headerFooter alignWithMargins="0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F11"/>
  <sheetViews>
    <sheetView zoomScale="90" workbookViewId="0">
      <selection activeCell="E7" sqref="E7"/>
    </sheetView>
  </sheetViews>
  <sheetFormatPr defaultColWidth="9.140625" defaultRowHeight="15.75"/>
  <cols>
    <col min="1" max="1" width="30.42578125" style="79" customWidth="1"/>
    <col min="2" max="2" width="8.5703125" style="79" customWidth="1"/>
    <col min="3" max="3" width="13.42578125" style="79" customWidth="1"/>
    <col min="4" max="4" width="10.5703125" style="79" customWidth="1"/>
    <col min="5" max="5" width="13.140625" style="79" customWidth="1"/>
    <col min="6" max="6" width="10.85546875" style="79" customWidth="1"/>
    <col min="7" max="16384" width="9.140625" style="79"/>
  </cols>
  <sheetData>
    <row r="1" spans="1:6" ht="78" customHeight="1">
      <c r="D1" s="577" t="s">
        <v>106</v>
      </c>
      <c r="E1" s="577"/>
      <c r="F1" s="577"/>
    </row>
    <row r="2" spans="1:6" ht="36" customHeight="1"/>
    <row r="3" spans="1:6" ht="34.5" customHeight="1">
      <c r="A3" s="579" t="s">
        <v>565</v>
      </c>
      <c r="B3" s="579"/>
      <c r="C3" s="579"/>
      <c r="D3" s="579"/>
      <c r="E3" s="579"/>
      <c r="F3" s="579"/>
    </row>
    <row r="4" spans="1:6" ht="41.25" customHeight="1">
      <c r="A4" s="580" t="s">
        <v>265</v>
      </c>
      <c r="B4" s="580"/>
      <c r="C4" s="580"/>
      <c r="D4" s="580"/>
      <c r="E4" s="580"/>
      <c r="F4" s="580"/>
    </row>
    <row r="5" spans="1:6" ht="46.5" customHeight="1">
      <c r="A5" s="389"/>
      <c r="B5" s="578" t="s">
        <v>363</v>
      </c>
      <c r="C5" s="536" t="s">
        <v>333</v>
      </c>
      <c r="D5" s="536" t="s">
        <v>36</v>
      </c>
      <c r="E5" s="536"/>
      <c r="F5" s="536"/>
    </row>
    <row r="6" spans="1:6" ht="48.75" customHeight="1">
      <c r="A6" s="389"/>
      <c r="B6" s="578"/>
      <c r="C6" s="536"/>
      <c r="D6" s="255" t="s">
        <v>302</v>
      </c>
      <c r="E6" s="255" t="s">
        <v>367</v>
      </c>
      <c r="F6" s="255" t="s">
        <v>365</v>
      </c>
    </row>
    <row r="7" spans="1:6" ht="64.5" customHeight="1">
      <c r="A7" s="74" t="s">
        <v>230</v>
      </c>
      <c r="B7" s="82" t="s">
        <v>334</v>
      </c>
      <c r="C7" s="78" t="s">
        <v>235</v>
      </c>
      <c r="D7" s="109"/>
      <c r="E7" s="80"/>
      <c r="F7" s="80"/>
    </row>
    <row r="8" spans="1:6" ht="31.5" customHeight="1">
      <c r="A8" s="46" t="s">
        <v>234</v>
      </c>
      <c r="B8" s="82" t="s">
        <v>335</v>
      </c>
      <c r="C8" s="81"/>
      <c r="D8" s="110"/>
      <c r="E8" s="110"/>
      <c r="F8" s="110"/>
    </row>
    <row r="9" spans="1:6" ht="24" customHeight="1">
      <c r="A9" s="46" t="s">
        <v>19</v>
      </c>
      <c r="B9" s="82" t="s">
        <v>336</v>
      </c>
      <c r="C9" s="81"/>
      <c r="D9" s="110"/>
      <c r="E9" s="110"/>
      <c r="F9" s="110"/>
    </row>
    <row r="10" spans="1:6">
      <c r="A10" s="46" t="s">
        <v>20</v>
      </c>
      <c r="B10" s="82" t="s">
        <v>337</v>
      </c>
      <c r="C10" s="81"/>
      <c r="D10" s="110"/>
      <c r="E10" s="110"/>
      <c r="F10" s="110"/>
    </row>
    <row r="11" spans="1:6">
      <c r="A11" s="47" t="s">
        <v>154</v>
      </c>
      <c r="B11" s="82" t="s">
        <v>338</v>
      </c>
      <c r="C11" s="81"/>
      <c r="D11" s="110"/>
      <c r="E11" s="110"/>
      <c r="F11" s="110"/>
    </row>
  </sheetData>
  <customSheetViews>
    <customSheetView guid="{A3A26985-9873-41C2-B2AC-10E2A3ED8DE8}" scale="90" topLeftCell="A10">
      <selection activeCell="D6" sqref="D6"/>
      <pageMargins left="0.39370078740157483" right="0.39370078740157483" top="0.78740157480314965" bottom="0.98425196850393704" header="0.51181102362204722" footer="0.51181102362204722"/>
      <pageSetup paperSize="9" scale="105" orientation="portrait" verticalDpi="0" r:id="rId1"/>
      <headerFooter alignWithMargins="0"/>
    </customSheetView>
  </customSheetViews>
  <mergeCells count="7">
    <mergeCell ref="A5:A6"/>
    <mergeCell ref="C5:C6"/>
    <mergeCell ref="D1:F1"/>
    <mergeCell ref="D5:F5"/>
    <mergeCell ref="B5:B6"/>
    <mergeCell ref="A3:F3"/>
    <mergeCell ref="A4:F4"/>
  </mergeCells>
  <phoneticPr fontId="0" type="noConversion"/>
  <pageMargins left="0.39370078740157483" right="0.39370078740157483" top="0.78740157480314965" bottom="0.98425196850393704" header="0.51181102362204722" footer="0.51181102362204722"/>
  <pageSetup paperSize="9" scale="105" orientation="portrait" verticalDpi="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L29"/>
  <sheetViews>
    <sheetView tabSelected="1" view="pageBreakPreview" zoomScale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9" sqref="K9"/>
    </sheetView>
  </sheetViews>
  <sheetFormatPr defaultColWidth="9.140625" defaultRowHeight="15"/>
  <cols>
    <col min="1" max="1" width="4.85546875" style="215" customWidth="1"/>
    <col min="2" max="2" width="44.140625" style="215" customWidth="1"/>
    <col min="3" max="3" width="9.28515625" style="215" customWidth="1"/>
    <col min="4" max="4" width="7.5703125" style="215" customWidth="1"/>
    <col min="5" max="5" width="9" style="215" customWidth="1"/>
    <col min="6" max="6" width="17.85546875" style="215" customWidth="1"/>
    <col min="7" max="7" width="7.28515625" style="215" customWidth="1"/>
    <col min="8" max="8" width="9.140625" style="215"/>
    <col min="9" max="9" width="6" style="215" customWidth="1"/>
    <col min="10" max="10" width="17.85546875" style="215" customWidth="1"/>
    <col min="11" max="11" width="20.42578125" style="215" customWidth="1"/>
    <col min="12" max="16384" width="9.140625" style="215"/>
  </cols>
  <sheetData>
    <row r="1" spans="1:12" ht="43.5" customHeight="1">
      <c r="B1" s="216"/>
      <c r="C1" s="216"/>
      <c r="H1" s="587" t="s">
        <v>207</v>
      </c>
      <c r="I1" s="587"/>
      <c r="J1" s="587"/>
      <c r="K1" s="222"/>
    </row>
    <row r="2" spans="1:12" ht="61.5" customHeight="1">
      <c r="B2" s="581" t="s">
        <v>593</v>
      </c>
      <c r="C2" s="581"/>
      <c r="D2" s="581"/>
      <c r="E2" s="581"/>
      <c r="F2" s="581"/>
      <c r="G2" s="581"/>
      <c r="H2" s="581"/>
      <c r="I2" s="581"/>
      <c r="J2" s="581"/>
      <c r="K2" s="581"/>
    </row>
    <row r="3" spans="1:12" ht="18.75" hidden="1" customHeight="1">
      <c r="B3" s="223"/>
      <c r="C3" s="223"/>
      <c r="D3" s="223"/>
      <c r="E3" s="223"/>
      <c r="F3" s="223"/>
      <c r="G3" s="223"/>
    </row>
    <row r="4" spans="1:12" ht="15" customHeight="1">
      <c r="A4" s="224" t="s">
        <v>208</v>
      </c>
      <c r="B4" s="590"/>
      <c r="C4" s="526" t="s">
        <v>287</v>
      </c>
      <c r="D4" s="588" t="s">
        <v>288</v>
      </c>
      <c r="E4" s="585" t="s">
        <v>187</v>
      </c>
      <c r="F4" s="585" t="s">
        <v>284</v>
      </c>
      <c r="G4" s="582" t="s">
        <v>306</v>
      </c>
      <c r="H4" s="583"/>
      <c r="I4" s="583"/>
      <c r="J4" s="584"/>
      <c r="K4" s="526" t="s">
        <v>188</v>
      </c>
    </row>
    <row r="5" spans="1:12" ht="33" customHeight="1">
      <c r="A5" s="225"/>
      <c r="B5" s="591"/>
      <c r="C5" s="527"/>
      <c r="D5" s="589"/>
      <c r="E5" s="586"/>
      <c r="F5" s="586"/>
      <c r="G5" s="254" t="s">
        <v>298</v>
      </c>
      <c r="H5" s="255" t="s">
        <v>281</v>
      </c>
      <c r="I5" s="255" t="s">
        <v>90</v>
      </c>
      <c r="J5" s="255" t="s">
        <v>91</v>
      </c>
      <c r="K5" s="527"/>
    </row>
    <row r="6" spans="1:12" ht="18.75" customHeight="1">
      <c r="A6" s="255" t="s">
        <v>368</v>
      </c>
      <c r="B6" s="256" t="s">
        <v>382</v>
      </c>
      <c r="C6" s="256">
        <v>1</v>
      </c>
      <c r="D6" s="256">
        <v>2</v>
      </c>
      <c r="E6" s="256">
        <v>3</v>
      </c>
      <c r="F6" s="256">
        <v>4</v>
      </c>
      <c r="G6" s="256">
        <v>5</v>
      </c>
      <c r="H6" s="256">
        <v>6</v>
      </c>
      <c r="I6" s="256">
        <v>7</v>
      </c>
      <c r="J6" s="256">
        <v>8</v>
      </c>
      <c r="K6" s="256">
        <v>9</v>
      </c>
      <c r="L6" s="215">
        <v>795</v>
      </c>
    </row>
    <row r="7" spans="1:12" ht="30">
      <c r="A7" s="70" t="s">
        <v>334</v>
      </c>
      <c r="B7" s="218" t="s">
        <v>71</v>
      </c>
      <c r="C7" s="197">
        <v>46</v>
      </c>
      <c r="D7" s="255">
        <v>51</v>
      </c>
      <c r="E7" s="256">
        <v>20</v>
      </c>
      <c r="F7" s="256">
        <v>425</v>
      </c>
      <c r="G7" s="256">
        <v>16</v>
      </c>
      <c r="H7" s="210">
        <v>18</v>
      </c>
      <c r="I7" s="256">
        <v>107</v>
      </c>
      <c r="J7" s="256">
        <v>284</v>
      </c>
      <c r="K7" s="256">
        <v>253</v>
      </c>
    </row>
    <row r="8" spans="1:12" ht="31.5" customHeight="1">
      <c r="A8" s="70" t="s">
        <v>335</v>
      </c>
      <c r="B8" s="218" t="s">
        <v>190</v>
      </c>
      <c r="C8" s="197">
        <v>29</v>
      </c>
      <c r="D8" s="256">
        <v>24</v>
      </c>
      <c r="E8" s="256">
        <v>12</v>
      </c>
      <c r="F8" s="256">
        <v>245</v>
      </c>
      <c r="G8" s="256">
        <v>9</v>
      </c>
      <c r="H8" s="210">
        <v>14</v>
      </c>
      <c r="I8" s="256">
        <v>54</v>
      </c>
      <c r="J8" s="256">
        <v>168</v>
      </c>
      <c r="K8" s="256">
        <v>94</v>
      </c>
    </row>
    <row r="9" spans="1:12" ht="15.75">
      <c r="A9" s="70" t="s">
        <v>336</v>
      </c>
      <c r="B9" s="218" t="s">
        <v>189</v>
      </c>
      <c r="C9" s="197">
        <v>17</v>
      </c>
      <c r="D9" s="256">
        <v>27</v>
      </c>
      <c r="E9" s="256">
        <v>8</v>
      </c>
      <c r="F9" s="256">
        <v>180</v>
      </c>
      <c r="G9" s="256">
        <v>7</v>
      </c>
      <c r="H9" s="210">
        <v>4</v>
      </c>
      <c r="I9" s="256">
        <v>53</v>
      </c>
      <c r="J9" s="256">
        <v>116</v>
      </c>
      <c r="K9" s="256">
        <v>159</v>
      </c>
    </row>
    <row r="10" spans="1:12" ht="59.25" customHeight="1">
      <c r="A10" s="70" t="s">
        <v>337</v>
      </c>
      <c r="B10" s="218" t="s">
        <v>72</v>
      </c>
      <c r="C10" s="197" t="s">
        <v>3</v>
      </c>
      <c r="D10" s="197" t="s">
        <v>3</v>
      </c>
      <c r="E10" s="256">
        <v>0</v>
      </c>
      <c r="F10" s="256">
        <v>304</v>
      </c>
      <c r="G10" s="256">
        <v>0</v>
      </c>
      <c r="H10" s="210">
        <v>2</v>
      </c>
      <c r="I10" s="256">
        <v>71</v>
      </c>
      <c r="J10" s="256">
        <v>231</v>
      </c>
      <c r="K10" s="256">
        <v>22</v>
      </c>
    </row>
    <row r="11" spans="1:12" ht="30">
      <c r="A11" s="70" t="s">
        <v>338</v>
      </c>
      <c r="B11" s="218" t="s">
        <v>191</v>
      </c>
      <c r="C11" s="197" t="s">
        <v>3</v>
      </c>
      <c r="D11" s="197" t="s">
        <v>3</v>
      </c>
      <c r="E11" s="256">
        <v>0</v>
      </c>
      <c r="F11" s="256">
        <v>141</v>
      </c>
      <c r="G11" s="256">
        <v>0</v>
      </c>
      <c r="H11" s="210">
        <v>1</v>
      </c>
      <c r="I11" s="256">
        <v>11</v>
      </c>
      <c r="J11" s="256">
        <v>129</v>
      </c>
      <c r="K11" s="256">
        <v>19</v>
      </c>
    </row>
    <row r="12" spans="1:12" ht="30.75" customHeight="1">
      <c r="A12" s="70" t="s">
        <v>339</v>
      </c>
      <c r="B12" s="218" t="s">
        <v>209</v>
      </c>
      <c r="C12" s="197" t="s">
        <v>3</v>
      </c>
      <c r="D12" s="197" t="s">
        <v>3</v>
      </c>
      <c r="E12" s="256">
        <v>0</v>
      </c>
      <c r="F12" s="256">
        <v>30</v>
      </c>
      <c r="G12" s="256">
        <v>0</v>
      </c>
      <c r="H12" s="210">
        <v>0</v>
      </c>
      <c r="I12" s="256">
        <v>8</v>
      </c>
      <c r="J12" s="256">
        <v>22</v>
      </c>
      <c r="K12" s="256">
        <v>3</v>
      </c>
    </row>
    <row r="13" spans="1:12" ht="36" customHeight="1">
      <c r="A13" s="70" t="s">
        <v>340</v>
      </c>
      <c r="B13" s="218" t="s">
        <v>193</v>
      </c>
      <c r="C13" s="197" t="s">
        <v>3</v>
      </c>
      <c r="D13" s="197" t="s">
        <v>3</v>
      </c>
      <c r="E13" s="256">
        <v>0</v>
      </c>
      <c r="F13" s="256">
        <v>133</v>
      </c>
      <c r="G13" s="256">
        <v>0</v>
      </c>
      <c r="H13" s="210">
        <v>1</v>
      </c>
      <c r="I13" s="256">
        <v>52</v>
      </c>
      <c r="J13" s="256">
        <v>80</v>
      </c>
      <c r="K13" s="256">
        <v>0</v>
      </c>
    </row>
    <row r="14" spans="1:12" ht="33" customHeight="1">
      <c r="A14" s="70" t="s">
        <v>341</v>
      </c>
      <c r="B14" s="218" t="s">
        <v>194</v>
      </c>
      <c r="C14" s="197" t="s">
        <v>3</v>
      </c>
      <c r="D14" s="197" t="s">
        <v>3</v>
      </c>
      <c r="E14" s="256">
        <v>0</v>
      </c>
      <c r="F14" s="256">
        <v>107</v>
      </c>
      <c r="G14" s="256">
        <v>0</v>
      </c>
      <c r="H14" s="210">
        <v>1</v>
      </c>
      <c r="I14" s="256">
        <v>48</v>
      </c>
      <c r="J14" s="256">
        <v>58</v>
      </c>
      <c r="K14" s="256">
        <v>0</v>
      </c>
    </row>
    <row r="15" spans="1:12" ht="15.75">
      <c r="A15" s="70" t="s">
        <v>342</v>
      </c>
      <c r="B15" s="218" t="s">
        <v>192</v>
      </c>
      <c r="C15" s="197" t="s">
        <v>3</v>
      </c>
      <c r="D15" s="197" t="s">
        <v>3</v>
      </c>
      <c r="E15" s="256">
        <v>0</v>
      </c>
      <c r="F15" s="256">
        <v>0</v>
      </c>
      <c r="G15" s="256">
        <v>0</v>
      </c>
      <c r="H15" s="210">
        <v>0</v>
      </c>
      <c r="I15" s="256">
        <v>0</v>
      </c>
      <c r="J15" s="256">
        <v>0</v>
      </c>
      <c r="K15" s="256">
        <v>0</v>
      </c>
    </row>
    <row r="16" spans="1:12" ht="32.25" customHeight="1">
      <c r="A16" s="70" t="s">
        <v>343</v>
      </c>
      <c r="B16" s="218" t="s">
        <v>195</v>
      </c>
      <c r="C16" s="197" t="s">
        <v>3</v>
      </c>
      <c r="D16" s="197" t="s">
        <v>3</v>
      </c>
      <c r="E16" s="197" t="s">
        <v>3</v>
      </c>
      <c r="F16" s="256">
        <v>0</v>
      </c>
      <c r="G16" s="256">
        <v>0</v>
      </c>
      <c r="H16" s="210">
        <v>0</v>
      </c>
      <c r="I16" s="256">
        <v>0</v>
      </c>
      <c r="J16" s="256">
        <v>0</v>
      </c>
      <c r="K16" s="256"/>
    </row>
    <row r="17" spans="1:11" ht="73.5" customHeight="1">
      <c r="A17" s="70" t="s">
        <v>344</v>
      </c>
      <c r="B17" s="218" t="s">
        <v>424</v>
      </c>
      <c r="C17" s="197">
        <v>9</v>
      </c>
      <c r="D17" s="197">
        <v>51</v>
      </c>
      <c r="E17" s="256">
        <v>20</v>
      </c>
      <c r="F17" s="256">
        <v>40</v>
      </c>
      <c r="G17" s="256">
        <v>15</v>
      </c>
      <c r="H17" s="210">
        <v>15</v>
      </c>
      <c r="I17" s="256">
        <v>10</v>
      </c>
      <c r="J17" s="256">
        <v>0</v>
      </c>
      <c r="K17" s="197" t="s">
        <v>3</v>
      </c>
    </row>
    <row r="18" spans="1:11" s="217" customFormat="1" ht="28.5" customHeight="1">
      <c r="A18" s="70" t="s">
        <v>345</v>
      </c>
      <c r="B18" s="218" t="s">
        <v>191</v>
      </c>
      <c r="C18" s="197">
        <v>9</v>
      </c>
      <c r="D18" s="197">
        <v>43</v>
      </c>
      <c r="E18" s="70" t="s">
        <v>347</v>
      </c>
      <c r="F18" s="256">
        <v>8</v>
      </c>
      <c r="G18" s="70" t="s">
        <v>621</v>
      </c>
      <c r="H18" s="70" t="s">
        <v>617</v>
      </c>
      <c r="I18" s="70" t="s">
        <v>617</v>
      </c>
      <c r="J18" s="70" t="s">
        <v>617</v>
      </c>
      <c r="K18" s="70" t="s">
        <v>617</v>
      </c>
    </row>
    <row r="19" spans="1:11" s="217" customFormat="1" ht="28.5" customHeight="1">
      <c r="A19" s="70" t="s">
        <v>346</v>
      </c>
      <c r="B19" s="218" t="s">
        <v>209</v>
      </c>
      <c r="C19" s="197">
        <v>0</v>
      </c>
      <c r="D19" s="197">
        <v>1</v>
      </c>
      <c r="E19" s="70" t="s">
        <v>620</v>
      </c>
      <c r="F19" s="256">
        <v>8</v>
      </c>
      <c r="G19" s="70" t="s">
        <v>620</v>
      </c>
      <c r="H19" s="70" t="s">
        <v>622</v>
      </c>
      <c r="I19" s="70" t="s">
        <v>617</v>
      </c>
      <c r="J19" s="70" t="s">
        <v>617</v>
      </c>
      <c r="K19" s="70" t="s">
        <v>617</v>
      </c>
    </row>
    <row r="20" spans="1:11" s="217" customFormat="1" ht="34.5" customHeight="1">
      <c r="A20" s="70" t="s">
        <v>347</v>
      </c>
      <c r="B20" s="218" t="s">
        <v>193</v>
      </c>
      <c r="C20" s="197">
        <v>0</v>
      </c>
      <c r="D20" s="197">
        <v>7</v>
      </c>
      <c r="E20" s="70" t="s">
        <v>620</v>
      </c>
      <c r="F20" s="256">
        <v>24</v>
      </c>
      <c r="G20" s="70" t="s">
        <v>623</v>
      </c>
      <c r="H20" s="70" t="s">
        <v>343</v>
      </c>
      <c r="I20" s="70" t="s">
        <v>343</v>
      </c>
      <c r="J20" s="70" t="s">
        <v>617</v>
      </c>
      <c r="K20" s="70" t="s">
        <v>617</v>
      </c>
    </row>
    <row r="21" spans="1:11" s="217" customFormat="1" ht="32.25" customHeight="1">
      <c r="A21" s="70" t="s">
        <v>348</v>
      </c>
      <c r="B21" s="218" t="s">
        <v>282</v>
      </c>
      <c r="C21" s="197">
        <v>0</v>
      </c>
      <c r="D21" s="197">
        <v>6</v>
      </c>
      <c r="E21" s="70" t="s">
        <v>617</v>
      </c>
      <c r="F21" s="256">
        <v>14</v>
      </c>
      <c r="G21" s="70" t="s">
        <v>624</v>
      </c>
      <c r="H21" s="70" t="s">
        <v>622</v>
      </c>
      <c r="I21" s="70" t="s">
        <v>621</v>
      </c>
      <c r="J21" s="70" t="s">
        <v>617</v>
      </c>
      <c r="K21" s="70" t="s">
        <v>617</v>
      </c>
    </row>
    <row r="22" spans="1:11" s="217" customFormat="1" ht="23.25" customHeight="1">
      <c r="A22" s="70" t="s">
        <v>349</v>
      </c>
      <c r="B22" s="218" t="s">
        <v>192</v>
      </c>
      <c r="C22" s="197">
        <v>0</v>
      </c>
      <c r="D22" s="197">
        <v>0</v>
      </c>
      <c r="E22" s="70" t="s">
        <v>617</v>
      </c>
      <c r="F22" s="256">
        <v>0</v>
      </c>
      <c r="G22" s="70" t="s">
        <v>617</v>
      </c>
      <c r="H22" s="70" t="s">
        <v>617</v>
      </c>
      <c r="I22" s="70" t="s">
        <v>617</v>
      </c>
      <c r="J22" s="70" t="s">
        <v>617</v>
      </c>
      <c r="K22" s="70" t="s">
        <v>617</v>
      </c>
    </row>
    <row r="23" spans="1:11" s="217" customFormat="1" ht="62.25" customHeight="1">
      <c r="A23" s="70" t="s">
        <v>350</v>
      </c>
      <c r="B23" s="219" t="s">
        <v>283</v>
      </c>
      <c r="C23" s="197" t="s">
        <v>3</v>
      </c>
      <c r="D23" s="197" t="s">
        <v>3</v>
      </c>
      <c r="E23" s="197" t="s">
        <v>3</v>
      </c>
      <c r="F23" s="256">
        <v>30</v>
      </c>
      <c r="G23" s="70" t="s">
        <v>624</v>
      </c>
      <c r="H23" s="70" t="s">
        <v>624</v>
      </c>
      <c r="I23" s="70" t="s">
        <v>344</v>
      </c>
      <c r="J23" s="70" t="s">
        <v>350</v>
      </c>
      <c r="K23" s="197">
        <v>0</v>
      </c>
    </row>
    <row r="24" spans="1:11" s="217" customFormat="1" ht="73.5" customHeight="1">
      <c r="A24" s="70" t="s">
        <v>351</v>
      </c>
      <c r="B24" s="220" t="s">
        <v>92</v>
      </c>
      <c r="C24" s="197" t="s">
        <v>3</v>
      </c>
      <c r="D24" s="197" t="s">
        <v>3</v>
      </c>
      <c r="E24" s="197" t="s">
        <v>3</v>
      </c>
      <c r="F24" s="256">
        <v>12</v>
      </c>
      <c r="G24" s="70" t="s">
        <v>617</v>
      </c>
      <c r="H24" s="70" t="s">
        <v>617</v>
      </c>
      <c r="I24" s="70" t="s">
        <v>617</v>
      </c>
      <c r="J24" s="70" t="s">
        <v>345</v>
      </c>
      <c r="K24" s="197">
        <v>0</v>
      </c>
    </row>
    <row r="25" spans="1:11" s="217" customFormat="1" ht="47.25" customHeight="1">
      <c r="B25" s="221" t="s">
        <v>423</v>
      </c>
    </row>
    <row r="26" spans="1:11" s="217" customFormat="1" ht="36.75" customHeight="1"/>
    <row r="27" spans="1:11" s="217" customFormat="1" ht="31.5" customHeight="1"/>
    <row r="28" spans="1:11" s="217" customFormat="1" ht="15" customHeight="1"/>
    <row r="29" spans="1:11" s="217" customFormat="1" ht="15" customHeight="1"/>
  </sheetData>
  <sheetProtection formatCells="0" formatColumns="0" formatRows="0"/>
  <customSheetViews>
    <customSheetView guid="{A3A26985-9873-41C2-B2AC-10E2A3ED8DE8}" scale="90" showPageBreaks="1" printArea="1" view="pageBreakPreview">
      <pane xSplit="2" ySplit="6" topLeftCell="C7" activePane="bottomRight" state="frozen"/>
      <selection pane="bottomRight" activeCell="D17" sqref="D17"/>
      <pageMargins left="0.19685039370078741" right="0.19685039370078741" top="0.78740157480314965" bottom="0.39370078740157483" header="0.51181102362204722" footer="0.51181102362204722"/>
      <printOptions horizontalCentered="1"/>
      <pageSetup paperSize="9" scale="65" orientation="portrait" r:id="rId1"/>
      <headerFooter alignWithMargins="0"/>
    </customSheetView>
  </customSheetViews>
  <mergeCells count="9">
    <mergeCell ref="B2:K2"/>
    <mergeCell ref="G4:J4"/>
    <mergeCell ref="F4:F5"/>
    <mergeCell ref="H1:J1"/>
    <mergeCell ref="D4:D5"/>
    <mergeCell ref="E4:E5"/>
    <mergeCell ref="K4:K5"/>
    <mergeCell ref="B4:B5"/>
    <mergeCell ref="C4:C5"/>
  </mergeCells>
  <phoneticPr fontId="52" type="noConversion"/>
  <printOptions horizontalCentered="1"/>
  <pageMargins left="0.19685039370078741" right="0.19685039370078741" top="0.78740157480314965" bottom="0.39370078740157483" header="0.51181102362204722" footer="0.51181102362204722"/>
  <pageSetup paperSize="9" scale="65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  <pageSetUpPr fitToPage="1"/>
  </sheetPr>
  <dimension ref="A1:C26"/>
  <sheetViews>
    <sheetView workbookViewId="0">
      <selection activeCell="C1" sqref="C1"/>
    </sheetView>
  </sheetViews>
  <sheetFormatPr defaultColWidth="9.140625" defaultRowHeight="15.75"/>
  <cols>
    <col min="1" max="1" width="61.42578125" style="183" customWidth="1"/>
    <col min="2" max="2" width="13.140625" style="183" customWidth="1"/>
    <col min="3" max="3" width="21.28515625" style="183" customWidth="1"/>
    <col min="4" max="16384" width="9.140625" style="183"/>
  </cols>
  <sheetData>
    <row r="1" spans="1:3">
      <c r="C1" s="183" t="s">
        <v>558</v>
      </c>
    </row>
    <row r="3" spans="1:3">
      <c r="A3" s="592" t="s">
        <v>210</v>
      </c>
      <c r="B3" s="592"/>
      <c r="C3" s="592"/>
    </row>
    <row r="5" spans="1:3" s="186" customFormat="1" ht="36.75" customHeight="1">
      <c r="A5" s="185" t="s">
        <v>291</v>
      </c>
      <c r="B5" s="185" t="s">
        <v>393</v>
      </c>
      <c r="C5" s="185" t="s">
        <v>170</v>
      </c>
    </row>
    <row r="6" spans="1:3" ht="31.5">
      <c r="A6" s="184" t="s">
        <v>520</v>
      </c>
      <c r="B6" s="304" t="s">
        <v>394</v>
      </c>
      <c r="C6" s="307" t="s">
        <v>508</v>
      </c>
    </row>
    <row r="7" spans="1:3">
      <c r="A7" s="184" t="s">
        <v>267</v>
      </c>
      <c r="B7" s="304" t="s">
        <v>395</v>
      </c>
      <c r="C7" s="307" t="s">
        <v>507</v>
      </c>
    </row>
    <row r="8" spans="1:3">
      <c r="A8" s="184" t="s">
        <v>268</v>
      </c>
      <c r="B8" s="304" t="s">
        <v>396</v>
      </c>
      <c r="C8" s="307" t="s">
        <v>518</v>
      </c>
    </row>
    <row r="9" spans="1:3" ht="31.5">
      <c r="A9" s="184" t="s">
        <v>519</v>
      </c>
      <c r="B9" s="304" t="s">
        <v>516</v>
      </c>
      <c r="C9" s="307" t="s">
        <v>517</v>
      </c>
    </row>
    <row r="10" spans="1:3" ht="47.25">
      <c r="A10" s="184" t="s">
        <v>506</v>
      </c>
      <c r="B10" s="304" t="s">
        <v>397</v>
      </c>
      <c r="C10" s="307" t="s">
        <v>505</v>
      </c>
    </row>
    <row r="11" spans="1:3">
      <c r="A11" s="184" t="s">
        <v>279</v>
      </c>
      <c r="B11" s="304" t="s">
        <v>398</v>
      </c>
      <c r="C11" s="307" t="s">
        <v>504</v>
      </c>
    </row>
    <row r="12" spans="1:3" ht="37.5" customHeight="1">
      <c r="A12" s="305" t="s">
        <v>521</v>
      </c>
      <c r="B12" s="304" t="s">
        <v>399</v>
      </c>
      <c r="C12" s="307" t="s">
        <v>503</v>
      </c>
    </row>
    <row r="13" spans="1:3">
      <c r="A13" s="184" t="s">
        <v>487</v>
      </c>
      <c r="B13" s="304" t="s">
        <v>400</v>
      </c>
      <c r="C13" s="307" t="s">
        <v>502</v>
      </c>
    </row>
    <row r="14" spans="1:3" ht="31.5">
      <c r="A14" s="184" t="s">
        <v>500</v>
      </c>
      <c r="B14" s="304" t="s">
        <v>499</v>
      </c>
      <c r="C14" s="307" t="s">
        <v>501</v>
      </c>
    </row>
    <row r="15" spans="1:3" ht="22.5" customHeight="1">
      <c r="A15" s="184" t="s">
        <v>488</v>
      </c>
      <c r="B15" s="304" t="s">
        <v>401</v>
      </c>
      <c r="C15" s="307" t="s">
        <v>498</v>
      </c>
    </row>
    <row r="16" spans="1:3">
      <c r="A16" s="184" t="s">
        <v>472</v>
      </c>
      <c r="B16" s="304" t="s">
        <v>402</v>
      </c>
      <c r="C16" s="307" t="s">
        <v>497</v>
      </c>
    </row>
    <row r="17" spans="1:3">
      <c r="A17" s="184" t="s">
        <v>473</v>
      </c>
      <c r="B17" s="304" t="s">
        <v>403</v>
      </c>
      <c r="C17" s="307" t="s">
        <v>496</v>
      </c>
    </row>
    <row r="18" spans="1:3">
      <c r="A18" s="184" t="s">
        <v>475</v>
      </c>
      <c r="B18" s="304" t="s">
        <v>474</v>
      </c>
      <c r="C18" s="307" t="s">
        <v>495</v>
      </c>
    </row>
    <row r="19" spans="1:3" ht="31.5">
      <c r="A19" s="184" t="s">
        <v>476</v>
      </c>
      <c r="B19" s="304" t="s">
        <v>405</v>
      </c>
      <c r="C19" s="307" t="s">
        <v>494</v>
      </c>
    </row>
    <row r="20" spans="1:3" ht="31.5">
      <c r="A20" s="184" t="s">
        <v>522</v>
      </c>
      <c r="B20" s="304" t="s">
        <v>406</v>
      </c>
      <c r="C20" s="307" t="s">
        <v>524</v>
      </c>
    </row>
    <row r="21" spans="1:3">
      <c r="A21" s="184" t="s">
        <v>280</v>
      </c>
      <c r="B21" s="304" t="s">
        <v>477</v>
      </c>
      <c r="C21" s="307" t="s">
        <v>493</v>
      </c>
    </row>
    <row r="22" spans="1:3" ht="31.5">
      <c r="A22" s="184" t="s">
        <v>478</v>
      </c>
      <c r="B22" s="304" t="s">
        <v>479</v>
      </c>
      <c r="C22" s="307" t="s">
        <v>492</v>
      </c>
    </row>
    <row r="23" spans="1:3" ht="31.5">
      <c r="A23" s="184" t="s">
        <v>481</v>
      </c>
      <c r="B23" s="304" t="s">
        <v>480</v>
      </c>
      <c r="C23" s="307" t="s">
        <v>491</v>
      </c>
    </row>
    <row r="24" spans="1:3">
      <c r="A24" s="184" t="s">
        <v>482</v>
      </c>
      <c r="B24" s="304" t="s">
        <v>483</v>
      </c>
      <c r="C24" s="307" t="s">
        <v>490</v>
      </c>
    </row>
    <row r="25" spans="1:3" ht="66" customHeight="1">
      <c r="A25" s="306" t="s">
        <v>523</v>
      </c>
      <c r="B25" s="307" t="s">
        <v>484</v>
      </c>
      <c r="C25" s="307" t="s">
        <v>489</v>
      </c>
    </row>
    <row r="26" spans="1:3" ht="19.5" customHeight="1">
      <c r="A26" s="367" t="s">
        <v>486</v>
      </c>
      <c r="B26" s="307" t="s">
        <v>485</v>
      </c>
      <c r="C26" s="307">
        <v>99</v>
      </c>
    </row>
  </sheetData>
  <customSheetViews>
    <customSheetView guid="{A3A26985-9873-41C2-B2AC-10E2A3ED8DE8}" fitToPage="1">
      <pageMargins left="0.55118110236220474" right="0.15748031496062992" top="0.39370078740157483" bottom="0.39370078740157483" header="0.51181102362204722" footer="0.51181102362204722"/>
      <pageSetup paperSize="9" orientation="portrait" verticalDpi="0" r:id="rId1"/>
      <headerFooter alignWithMargins="0"/>
    </customSheetView>
  </customSheetViews>
  <mergeCells count="1">
    <mergeCell ref="A3:C3"/>
  </mergeCells>
  <phoneticPr fontId="52" type="noConversion"/>
  <pageMargins left="0.55118110236220474" right="0.15748031496062992" top="0.39370078740157483" bottom="0.39370078740157483" header="0.51181102362204722" footer="0.51181102362204722"/>
  <pageSetup paperSize="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9"/>
  <sheetViews>
    <sheetView view="pageBreakPreview" topLeftCell="A16" workbookViewId="0">
      <selection activeCell="A23" sqref="A23:A25"/>
    </sheetView>
  </sheetViews>
  <sheetFormatPr defaultColWidth="9.140625" defaultRowHeight="15"/>
  <cols>
    <col min="1" max="1" width="40.85546875" style="3" customWidth="1"/>
    <col min="2" max="2" width="7.140625" style="3" customWidth="1"/>
    <col min="3" max="3" width="15.28515625" style="3" customWidth="1"/>
    <col min="4" max="4" width="5.7109375" style="3" customWidth="1"/>
    <col min="5" max="5" width="7.28515625" style="3" customWidth="1"/>
    <col min="6" max="6" width="10.7109375" style="3" customWidth="1"/>
    <col min="7" max="7" width="10.140625" style="3" customWidth="1"/>
    <col min="8" max="16384" width="9.140625" style="3"/>
  </cols>
  <sheetData>
    <row r="1" spans="1:9" ht="15.75" customHeight="1">
      <c r="A1" s="393" t="s">
        <v>5</v>
      </c>
      <c r="B1" s="393"/>
      <c r="C1" s="393"/>
      <c r="D1" s="393"/>
      <c r="E1" s="393"/>
      <c r="F1" s="393"/>
      <c r="G1" s="393"/>
      <c r="H1" s="151" t="s">
        <v>328</v>
      </c>
      <c r="I1" s="2"/>
    </row>
    <row r="2" spans="1:9" ht="48.75" customHeight="1">
      <c r="A2" s="394" t="s">
        <v>582</v>
      </c>
      <c r="B2" s="394"/>
      <c r="C2" s="394"/>
      <c r="D2" s="394"/>
      <c r="E2" s="394"/>
      <c r="F2" s="394"/>
      <c r="G2" s="394"/>
    </row>
    <row r="3" spans="1:9" ht="12.75" customHeight="1">
      <c r="A3" s="61"/>
      <c r="B3" s="62"/>
      <c r="C3" s="62"/>
      <c r="D3" s="62"/>
      <c r="E3" s="62"/>
      <c r="F3" s="62"/>
      <c r="G3" s="62"/>
    </row>
    <row r="4" spans="1:9" ht="15.75" customHeight="1">
      <c r="A4" s="395" t="s">
        <v>265</v>
      </c>
      <c r="B4" s="395"/>
      <c r="C4" s="395"/>
      <c r="D4" s="395"/>
      <c r="E4" s="395"/>
      <c r="F4" s="395"/>
      <c r="G4" s="395"/>
    </row>
    <row r="5" spans="1:9" ht="38.25" customHeight="1">
      <c r="A5" s="396"/>
      <c r="B5" s="400" t="s">
        <v>363</v>
      </c>
      <c r="C5" s="403" t="s">
        <v>333</v>
      </c>
      <c r="D5" s="402" t="s">
        <v>302</v>
      </c>
      <c r="E5" s="402"/>
      <c r="F5" s="398" t="s">
        <v>310</v>
      </c>
      <c r="G5" s="399"/>
    </row>
    <row r="6" spans="1:9" ht="30" customHeight="1">
      <c r="A6" s="397"/>
      <c r="B6" s="401"/>
      <c r="C6" s="404"/>
      <c r="D6" s="402"/>
      <c r="E6" s="402"/>
      <c r="F6" s="44" t="s">
        <v>367</v>
      </c>
      <c r="G6" s="44" t="s">
        <v>365</v>
      </c>
    </row>
    <row r="7" spans="1:9">
      <c r="A7" s="1" t="s">
        <v>368</v>
      </c>
      <c r="B7" s="18" t="s">
        <v>362</v>
      </c>
      <c r="C7" s="18" t="s">
        <v>382</v>
      </c>
      <c r="D7" s="411">
        <v>1</v>
      </c>
      <c r="E7" s="412"/>
      <c r="F7" s="4">
        <v>2</v>
      </c>
      <c r="G7" s="1">
        <v>3</v>
      </c>
    </row>
    <row r="8" spans="1:9">
      <c r="A8" s="408" t="s">
        <v>583</v>
      </c>
      <c r="B8" s="405" t="s">
        <v>334</v>
      </c>
      <c r="C8" s="413" t="s">
        <v>408</v>
      </c>
      <c r="D8" s="1" t="s">
        <v>302</v>
      </c>
      <c r="E8" s="369">
        <f>F8+G8</f>
        <v>425</v>
      </c>
      <c r="F8" s="369">
        <f>F9+F10</f>
        <v>0</v>
      </c>
      <c r="G8" s="369">
        <f>G9+G10</f>
        <v>425</v>
      </c>
    </row>
    <row r="9" spans="1:9" ht="18.75" customHeight="1">
      <c r="A9" s="409"/>
      <c r="B9" s="406"/>
      <c r="C9" s="414"/>
      <c r="D9" s="4" t="s">
        <v>308</v>
      </c>
      <c r="E9" s="369">
        <f t="shared" ref="E9:E25" si="0">F9+G9</f>
        <v>245</v>
      </c>
      <c r="F9" s="376">
        <v>0</v>
      </c>
      <c r="G9" s="376">
        <v>245</v>
      </c>
    </row>
    <row r="10" spans="1:9" ht="19.5" customHeight="1">
      <c r="A10" s="410"/>
      <c r="B10" s="407"/>
      <c r="C10" s="415"/>
      <c r="D10" s="4" t="s">
        <v>309</v>
      </c>
      <c r="E10" s="369">
        <f t="shared" si="0"/>
        <v>180</v>
      </c>
      <c r="F10" s="376">
        <v>0</v>
      </c>
      <c r="G10" s="376">
        <v>180</v>
      </c>
    </row>
    <row r="11" spans="1:9" ht="17.25" customHeight="1">
      <c r="A11" s="408" t="s">
        <v>229</v>
      </c>
      <c r="B11" s="405" t="s">
        <v>335</v>
      </c>
      <c r="C11" s="413" t="s">
        <v>408</v>
      </c>
      <c r="D11" s="1" t="s">
        <v>302</v>
      </c>
      <c r="E11" s="369">
        <f t="shared" si="0"/>
        <v>10</v>
      </c>
      <c r="F11" s="369">
        <f>F12+F13</f>
        <v>0</v>
      </c>
      <c r="G11" s="369">
        <f>G12+G13</f>
        <v>10</v>
      </c>
    </row>
    <row r="12" spans="1:9" ht="24.75" customHeight="1">
      <c r="A12" s="409"/>
      <c r="B12" s="406"/>
      <c r="C12" s="414"/>
      <c r="D12" s="4" t="s">
        <v>308</v>
      </c>
      <c r="E12" s="369">
        <f t="shared" si="0"/>
        <v>5</v>
      </c>
      <c r="F12" s="376">
        <v>0</v>
      </c>
      <c r="G12" s="376">
        <v>5</v>
      </c>
    </row>
    <row r="13" spans="1:9" ht="21" customHeight="1">
      <c r="A13" s="410"/>
      <c r="B13" s="407"/>
      <c r="C13" s="415"/>
      <c r="D13" s="4" t="s">
        <v>309</v>
      </c>
      <c r="E13" s="369">
        <f t="shared" si="0"/>
        <v>5</v>
      </c>
      <c r="F13" s="376">
        <v>0</v>
      </c>
      <c r="G13" s="376">
        <v>5</v>
      </c>
    </row>
    <row r="14" spans="1:9" ht="21" customHeight="1">
      <c r="A14" s="418" t="s">
        <v>579</v>
      </c>
      <c r="B14" s="405" t="s">
        <v>336</v>
      </c>
      <c r="C14" s="413" t="s">
        <v>408</v>
      </c>
      <c r="D14" s="1" t="s">
        <v>302</v>
      </c>
      <c r="E14" s="369">
        <f t="shared" si="0"/>
        <v>10</v>
      </c>
      <c r="F14" s="369">
        <f>F15+F16</f>
        <v>0</v>
      </c>
      <c r="G14" s="369">
        <f>G15+G16</f>
        <v>10</v>
      </c>
    </row>
    <row r="15" spans="1:9" ht="22.5" customHeight="1">
      <c r="A15" s="409"/>
      <c r="B15" s="406"/>
      <c r="C15" s="414"/>
      <c r="D15" s="4" t="s">
        <v>308</v>
      </c>
      <c r="E15" s="369">
        <f t="shared" si="0"/>
        <v>5</v>
      </c>
      <c r="F15" s="376">
        <v>0</v>
      </c>
      <c r="G15" s="376">
        <v>5</v>
      </c>
    </row>
    <row r="16" spans="1:9" ht="18.75" customHeight="1">
      <c r="A16" s="410"/>
      <c r="B16" s="407"/>
      <c r="C16" s="415"/>
      <c r="D16" s="4" t="s">
        <v>309</v>
      </c>
      <c r="E16" s="369">
        <f t="shared" si="0"/>
        <v>5</v>
      </c>
      <c r="F16" s="376">
        <v>0</v>
      </c>
      <c r="G16" s="376">
        <v>5</v>
      </c>
    </row>
    <row r="17" spans="1:8" ht="18" customHeight="1">
      <c r="A17" s="418" t="s">
        <v>580</v>
      </c>
      <c r="B17" s="405" t="s">
        <v>337</v>
      </c>
      <c r="C17" s="413" t="s">
        <v>408</v>
      </c>
      <c r="D17" s="1" t="s">
        <v>302</v>
      </c>
      <c r="E17" s="369">
        <f t="shared" si="0"/>
        <v>0</v>
      </c>
      <c r="F17" s="369">
        <f>F18+F19</f>
        <v>0</v>
      </c>
      <c r="G17" s="369">
        <f>G18+G19</f>
        <v>0</v>
      </c>
      <c r="H17" s="188"/>
    </row>
    <row r="18" spans="1:8" ht="18.75" customHeight="1">
      <c r="A18" s="409"/>
      <c r="B18" s="406"/>
      <c r="C18" s="414"/>
      <c r="D18" s="4" t="s">
        <v>308</v>
      </c>
      <c r="E18" s="369">
        <f t="shared" si="0"/>
        <v>0</v>
      </c>
      <c r="F18" s="376">
        <v>0</v>
      </c>
      <c r="G18" s="376">
        <v>0</v>
      </c>
    </row>
    <row r="19" spans="1:8" ht="22.5" customHeight="1">
      <c r="A19" s="410"/>
      <c r="B19" s="407"/>
      <c r="C19" s="415"/>
      <c r="D19" s="4" t="s">
        <v>309</v>
      </c>
      <c r="E19" s="369">
        <f t="shared" si="0"/>
        <v>0</v>
      </c>
      <c r="F19" s="376">
        <v>0</v>
      </c>
      <c r="G19" s="376">
        <v>0</v>
      </c>
    </row>
    <row r="20" spans="1:8" ht="19.5" customHeight="1">
      <c r="A20" s="418" t="s">
        <v>228</v>
      </c>
      <c r="B20" s="405" t="s">
        <v>338</v>
      </c>
      <c r="C20" s="413" t="s">
        <v>408</v>
      </c>
      <c r="D20" s="1" t="s">
        <v>302</v>
      </c>
      <c r="E20" s="369">
        <f t="shared" si="0"/>
        <v>0</v>
      </c>
      <c r="F20" s="369">
        <f>F21+F22</f>
        <v>0</v>
      </c>
      <c r="G20" s="369">
        <f>G21+G22</f>
        <v>0</v>
      </c>
    </row>
    <row r="21" spans="1:8" ht="26.25" customHeight="1">
      <c r="A21" s="409"/>
      <c r="B21" s="406"/>
      <c r="C21" s="414"/>
      <c r="D21" s="4" t="s">
        <v>308</v>
      </c>
      <c r="E21" s="369">
        <f t="shared" si="0"/>
        <v>0</v>
      </c>
      <c r="F21" s="376">
        <v>0</v>
      </c>
      <c r="G21" s="376">
        <v>0</v>
      </c>
      <c r="H21" s="188"/>
    </row>
    <row r="22" spans="1:8" ht="25.5" customHeight="1">
      <c r="A22" s="410"/>
      <c r="B22" s="407"/>
      <c r="C22" s="415"/>
      <c r="D22" s="4" t="s">
        <v>309</v>
      </c>
      <c r="E22" s="369">
        <f t="shared" si="0"/>
        <v>0</v>
      </c>
      <c r="F22" s="376">
        <v>0</v>
      </c>
      <c r="G22" s="376">
        <v>0</v>
      </c>
    </row>
    <row r="23" spans="1:8" ht="21.75" customHeight="1">
      <c r="A23" s="418" t="s">
        <v>584</v>
      </c>
      <c r="B23" s="405" t="s">
        <v>339</v>
      </c>
      <c r="C23" s="416" t="s">
        <v>38</v>
      </c>
      <c r="D23" s="1" t="s">
        <v>302</v>
      </c>
      <c r="E23" s="369">
        <f t="shared" si="0"/>
        <v>425</v>
      </c>
      <c r="F23" s="369">
        <f>F24+F25</f>
        <v>0</v>
      </c>
      <c r="G23" s="369">
        <f>G24+G25</f>
        <v>425</v>
      </c>
    </row>
    <row r="24" spans="1:8" ht="19.5" customHeight="1">
      <c r="A24" s="409"/>
      <c r="B24" s="406"/>
      <c r="C24" s="417"/>
      <c r="D24" s="4" t="s">
        <v>308</v>
      </c>
      <c r="E24" s="369">
        <f t="shared" si="0"/>
        <v>245</v>
      </c>
      <c r="F24" s="370">
        <f>F9+F12-F15-F18+F21</f>
        <v>0</v>
      </c>
      <c r="G24" s="370">
        <f>G9+G12-G15-G18+G21</f>
        <v>245</v>
      </c>
    </row>
    <row r="25" spans="1:8" ht="22.5" customHeight="1">
      <c r="A25" s="409"/>
      <c r="B25" s="406"/>
      <c r="C25" s="417"/>
      <c r="D25" s="4" t="s">
        <v>309</v>
      </c>
      <c r="E25" s="369">
        <f t="shared" si="0"/>
        <v>180</v>
      </c>
      <c r="F25" s="370">
        <f>F10+F13-F16-F19+F22</f>
        <v>0</v>
      </c>
      <c r="G25" s="370">
        <f>G10+G13-G16-G19+G22</f>
        <v>180</v>
      </c>
    </row>
    <row r="26" spans="1:8" ht="59.25" customHeight="1">
      <c r="A26" s="19" t="s">
        <v>124</v>
      </c>
      <c r="B26" s="100" t="s">
        <v>340</v>
      </c>
      <c r="C26" s="20" t="s">
        <v>30</v>
      </c>
      <c r="D26" s="130"/>
      <c r="E26" s="371">
        <f>F26+G26</f>
        <v>28</v>
      </c>
      <c r="F26" s="370">
        <f>'Прил_7,8'!H9</f>
        <v>0</v>
      </c>
      <c r="G26" s="370">
        <f>'Прил_7,8'!J9</f>
        <v>28</v>
      </c>
      <c r="H26" s="97"/>
    </row>
    <row r="27" spans="1:8" ht="75" customHeight="1">
      <c r="A27" s="48" t="s">
        <v>125</v>
      </c>
      <c r="B27" s="100" t="s">
        <v>341</v>
      </c>
      <c r="C27" s="63" t="s">
        <v>39</v>
      </c>
      <c r="D27" s="131"/>
      <c r="E27" s="371">
        <f t="shared" ref="E27:E34" si="1">F27+G27</f>
        <v>0</v>
      </c>
      <c r="F27" s="370">
        <f>'Прил_7,8'!H13</f>
        <v>0</v>
      </c>
      <c r="G27" s="370">
        <f>'Прил_7,8'!J13</f>
        <v>0</v>
      </c>
    </row>
    <row r="28" spans="1:8" ht="75" customHeight="1">
      <c r="A28" s="28" t="s">
        <v>585</v>
      </c>
      <c r="B28" s="100" t="s">
        <v>342</v>
      </c>
      <c r="C28" s="166" t="s">
        <v>196</v>
      </c>
      <c r="D28" s="131"/>
      <c r="E28" s="371">
        <f>F28+G28</f>
        <v>397</v>
      </c>
      <c r="F28" s="371">
        <f>F23-F26-F27</f>
        <v>0</v>
      </c>
      <c r="G28" s="371">
        <f>G23-G26-G27</f>
        <v>397</v>
      </c>
    </row>
    <row r="29" spans="1:8" ht="45" customHeight="1">
      <c r="A29" s="128" t="s">
        <v>75</v>
      </c>
      <c r="B29" s="100" t="s">
        <v>343</v>
      </c>
      <c r="C29" s="63" t="s">
        <v>197</v>
      </c>
      <c r="D29" s="131"/>
      <c r="E29" s="371">
        <f t="shared" si="1"/>
        <v>-39</v>
      </c>
      <c r="F29" s="372">
        <f>F31-F30</f>
        <v>0</v>
      </c>
      <c r="G29" s="372">
        <f>G31-G30</f>
        <v>-39</v>
      </c>
    </row>
    <row r="30" spans="1:8" ht="29.25" customHeight="1">
      <c r="A30" s="124" t="s">
        <v>160</v>
      </c>
      <c r="B30" s="100" t="s">
        <v>344</v>
      </c>
      <c r="C30" s="147" t="s">
        <v>260</v>
      </c>
      <c r="D30" s="131"/>
      <c r="E30" s="371">
        <f t="shared" si="1"/>
        <v>40</v>
      </c>
      <c r="F30" s="370">
        <f>SUM('Прил_4,5'!H47:J47)-SUM('Прил_4,5'!H48:J48)</f>
        <v>0</v>
      </c>
      <c r="G30" s="370">
        <f>SUM('Прил_4,5'!K47:M47)-SUM('Прил_4,5'!K48:M48)</f>
        <v>40</v>
      </c>
    </row>
    <row r="31" spans="1:8" ht="14.25" customHeight="1">
      <c r="A31" s="124" t="s">
        <v>251</v>
      </c>
      <c r="B31" s="100" t="s">
        <v>345</v>
      </c>
      <c r="C31" s="147" t="s">
        <v>324</v>
      </c>
      <c r="D31" s="131"/>
      <c r="E31" s="371">
        <f t="shared" si="1"/>
        <v>1</v>
      </c>
      <c r="F31" s="371">
        <f>SUM(Прил6!F11:I11)</f>
        <v>0</v>
      </c>
      <c r="G31" s="371">
        <f>SUM(Прил6!F12:I12)</f>
        <v>1</v>
      </c>
    </row>
    <row r="32" spans="1:8" ht="44.25" customHeight="1">
      <c r="A32" s="128" t="s">
        <v>80</v>
      </c>
      <c r="B32" s="100" t="s">
        <v>346</v>
      </c>
      <c r="C32" s="63" t="s">
        <v>206</v>
      </c>
      <c r="D32" s="131"/>
      <c r="E32" s="371">
        <f t="shared" si="1"/>
        <v>-163</v>
      </c>
      <c r="F32" s="372">
        <f>F34-F33</f>
        <v>0</v>
      </c>
      <c r="G32" s="372">
        <f>G34-G33</f>
        <v>-163</v>
      </c>
    </row>
    <row r="33" spans="1:7" ht="29.25" customHeight="1">
      <c r="A33" s="124" t="s">
        <v>252</v>
      </c>
      <c r="B33" s="100" t="s">
        <v>347</v>
      </c>
      <c r="C33" s="63" t="s">
        <v>261</v>
      </c>
      <c r="D33" s="131"/>
      <c r="E33" s="371">
        <f t="shared" si="1"/>
        <v>163</v>
      </c>
      <c r="F33" s="371">
        <f>SUM('Прил_4,5'!H40:J40)-SUM('Прил_4,5'!H41:J41)-SUM('Прил_4,5'!H45:J45)</f>
        <v>0</v>
      </c>
      <c r="G33" s="370">
        <f>SUM('Прил_4,5'!K40:M40)-SUM('Прил_4,5'!K41:M41)-SUM('Прил_4,5'!K45:M45)</f>
        <v>163</v>
      </c>
    </row>
    <row r="34" spans="1:7" ht="30.75" customHeight="1">
      <c r="A34" s="124" t="s">
        <v>35</v>
      </c>
      <c r="B34" s="100" t="s">
        <v>348</v>
      </c>
      <c r="C34" s="147" t="s">
        <v>73</v>
      </c>
      <c r="D34" s="131"/>
      <c r="E34" s="371">
        <f t="shared" si="1"/>
        <v>0</v>
      </c>
      <c r="F34" s="371">
        <f>'Прил3(сводная)'!F15-'Прил3(сводная)'!L15-'Прил3(сводная)'!R15</f>
        <v>0</v>
      </c>
      <c r="G34" s="370">
        <f>'Прил3(сводная)'!F16-'Прил3(сводная)'!L16-'Прил3(сводная)'!R16</f>
        <v>0</v>
      </c>
    </row>
    <row r="35" spans="1:7">
      <c r="A35" s="2"/>
      <c r="B35" s="2"/>
      <c r="C35" s="2"/>
    </row>
    <row r="40" spans="1:7">
      <c r="A40" s="21"/>
      <c r="B40" s="21"/>
      <c r="C40" s="21"/>
      <c r="D40" s="5"/>
    </row>
    <row r="41" spans="1:7">
      <c r="A41" s="21"/>
      <c r="B41" s="21"/>
      <c r="C41" s="21"/>
      <c r="D41" s="5"/>
    </row>
    <row r="42" spans="1:7">
      <c r="A42" s="21"/>
      <c r="B42" s="21"/>
      <c r="C42" s="21"/>
      <c r="D42" s="5"/>
    </row>
    <row r="43" spans="1:7">
      <c r="A43" s="21"/>
      <c r="B43" s="21"/>
      <c r="C43" s="21"/>
      <c r="D43" s="5"/>
    </row>
    <row r="44" spans="1:7">
      <c r="A44" s="21"/>
      <c r="B44" s="21"/>
      <c r="C44" s="21"/>
      <c r="D44" s="5"/>
    </row>
    <row r="45" spans="1:7">
      <c r="A45" s="21"/>
      <c r="B45" s="21"/>
      <c r="C45" s="21"/>
      <c r="D45" s="5"/>
    </row>
    <row r="46" spans="1:7">
      <c r="A46" s="21"/>
      <c r="B46" s="21"/>
      <c r="C46" s="21"/>
      <c r="D46" s="5"/>
    </row>
    <row r="47" spans="1:7">
      <c r="A47" s="21"/>
      <c r="B47" s="21"/>
      <c r="C47" s="21"/>
      <c r="D47" s="5"/>
    </row>
    <row r="48" spans="1:7">
      <c r="A48" s="21"/>
      <c r="B48" s="21"/>
      <c r="C48" s="21"/>
      <c r="D48" s="5"/>
    </row>
    <row r="49" spans="1:4">
      <c r="A49" s="21"/>
      <c r="B49" s="21"/>
      <c r="C49" s="21"/>
      <c r="D49" s="5"/>
    </row>
  </sheetData>
  <sheetProtection password="CC98" sheet="1" objects="1" scenarios="1" formatCells="0" formatColumns="0" formatRows="0"/>
  <customSheetViews>
    <customSheetView guid="{A3A26985-9873-41C2-B2AC-10E2A3ED8DE8}" showPageBreaks="1" fitToPage="1" printArea="1" view="pageBreakPreview">
      <selection activeCell="A30" sqref="A30"/>
      <pageMargins left="0.39370078740157483" right="0.19685039370078741" top="0.59055118110236227" bottom="0.59055118110236227" header="0.51181102362204722" footer="0.51181102362204722"/>
      <printOptions horizontalCentered="1"/>
      <pageSetup paperSize="9" scale="80" orientation="portrait" r:id="rId1"/>
      <headerFooter alignWithMargins="0"/>
    </customSheetView>
  </customSheetViews>
  <mergeCells count="27">
    <mergeCell ref="C23:C25"/>
    <mergeCell ref="B14:B16"/>
    <mergeCell ref="A14:A16"/>
    <mergeCell ref="C14:C16"/>
    <mergeCell ref="C17:C19"/>
    <mergeCell ref="A23:A25"/>
    <mergeCell ref="B23:B25"/>
    <mergeCell ref="B20:B22"/>
    <mergeCell ref="C20:C22"/>
    <mergeCell ref="A20:A22"/>
    <mergeCell ref="A17:A19"/>
    <mergeCell ref="B17:B19"/>
    <mergeCell ref="B11:B13"/>
    <mergeCell ref="A11:A13"/>
    <mergeCell ref="D7:E7"/>
    <mergeCell ref="C8:C10"/>
    <mergeCell ref="C11:C13"/>
    <mergeCell ref="A8:A10"/>
    <mergeCell ref="B8:B10"/>
    <mergeCell ref="A1:G1"/>
    <mergeCell ref="A2:G2"/>
    <mergeCell ref="A4:G4"/>
    <mergeCell ref="A5:A6"/>
    <mergeCell ref="F5:G5"/>
    <mergeCell ref="B5:B6"/>
    <mergeCell ref="D5:E6"/>
    <mergeCell ref="C5:C6"/>
  </mergeCells>
  <phoneticPr fontId="0" type="noConversion"/>
  <printOptions horizontalCentered="1"/>
  <pageMargins left="0.39370078740157483" right="0.19685039370078741" top="0.59055118110236227" bottom="0.59055118110236227" header="0.51181102362204722" footer="0.51181102362204722"/>
  <pageSetup paperSize="9" scale="8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O61"/>
  <sheetViews>
    <sheetView view="pageBreakPreview" topLeftCell="A25" zoomScale="110" zoomScaleNormal="100" zoomScaleSheetLayoutView="110" workbookViewId="0">
      <selection activeCell="R11" sqref="R11"/>
    </sheetView>
  </sheetViews>
  <sheetFormatPr defaultColWidth="10.28515625" defaultRowHeight="12"/>
  <cols>
    <col min="1" max="1" width="45.5703125" style="7" customWidth="1"/>
    <col min="2" max="2" width="3.85546875" style="13" customWidth="1"/>
    <col min="3" max="3" width="4.85546875" style="13" customWidth="1"/>
    <col min="4" max="4" width="6.42578125" style="7" customWidth="1"/>
    <col min="5" max="5" width="5.5703125" style="7" customWidth="1"/>
    <col min="6" max="7" width="6.42578125" style="7" customWidth="1"/>
    <col min="8" max="8" width="5.5703125" style="7" customWidth="1"/>
    <col min="9" max="9" width="5.7109375" style="7" customWidth="1"/>
    <col min="10" max="10" width="6" style="7" customWidth="1"/>
    <col min="11" max="17" width="6.42578125" style="7" customWidth="1"/>
    <col min="18" max="18" width="6.85546875" style="7" customWidth="1"/>
    <col min="19" max="19" width="10.140625" style="7" customWidth="1"/>
    <col min="20" max="23" width="6.42578125" style="7" customWidth="1"/>
    <col min="24" max="24" width="5.7109375" style="7" customWidth="1"/>
    <col min="25" max="25" width="6.42578125" style="7" customWidth="1"/>
    <col min="26" max="28" width="5.85546875" style="7" customWidth="1"/>
    <col min="29" max="29" width="7.140625" style="7" hidden="1" customWidth="1"/>
    <col min="30" max="30" width="7.28515625" style="7" customWidth="1"/>
    <col min="31" max="31" width="6.5703125" style="7" customWidth="1"/>
    <col min="32" max="33" width="5.85546875" style="7" customWidth="1"/>
    <col min="34" max="34" width="5.42578125" style="9" customWidth="1"/>
    <col min="35" max="36" width="5.7109375" style="7" customWidth="1"/>
    <col min="37" max="37" width="8.42578125" style="7" customWidth="1"/>
    <col min="38" max="38" width="8.28515625" style="7" customWidth="1"/>
    <col min="39" max="39" width="6" style="7" customWidth="1"/>
    <col min="40" max="40" width="7.140625" style="7" customWidth="1"/>
    <col min="41" max="41" width="6.85546875" style="7" customWidth="1"/>
    <col min="42" max="47" width="6.42578125" style="7" customWidth="1"/>
    <col min="48" max="48" width="6.7109375" style="7" customWidth="1"/>
    <col min="49" max="16384" width="10.28515625" style="7"/>
  </cols>
  <sheetData>
    <row r="1" spans="1:41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S1" s="8" t="s">
        <v>54</v>
      </c>
      <c r="T1" s="6"/>
      <c r="V1" s="6"/>
      <c r="X1" s="6"/>
      <c r="Y1" s="6"/>
      <c r="Z1" s="6"/>
      <c r="AA1" s="6"/>
      <c r="AD1" s="6"/>
      <c r="AE1" s="8" t="s">
        <v>55</v>
      </c>
      <c r="AM1" s="8"/>
      <c r="AN1" s="151" t="s">
        <v>328</v>
      </c>
    </row>
    <row r="2" spans="1:41" ht="12" customHeight="1">
      <c r="A2" s="10"/>
      <c r="B2" s="10"/>
      <c r="C2" s="10"/>
      <c r="D2" s="30" t="s">
        <v>233</v>
      </c>
      <c r="E2" s="11"/>
      <c r="F2" s="10"/>
      <c r="G2" s="10"/>
      <c r="H2" s="10"/>
      <c r="I2" s="10"/>
      <c r="J2" s="10"/>
      <c r="K2" s="10"/>
      <c r="L2" s="10"/>
      <c r="O2" s="10"/>
      <c r="P2" s="11"/>
      <c r="Q2" s="10"/>
      <c r="R2" s="10"/>
      <c r="S2" s="10"/>
      <c r="X2" s="10"/>
      <c r="Y2" s="10"/>
      <c r="Z2" s="10"/>
      <c r="AA2" s="10"/>
      <c r="AB2" s="6"/>
      <c r="AC2" s="6"/>
      <c r="AD2" s="6"/>
      <c r="AE2" s="6"/>
      <c r="AF2" s="6"/>
      <c r="AG2" s="6"/>
    </row>
    <row r="3" spans="1:41" ht="10.5" customHeight="1">
      <c r="A3" s="6"/>
      <c r="B3" s="6"/>
      <c r="C3" s="6"/>
      <c r="F3" s="6"/>
      <c r="G3" s="6"/>
      <c r="H3" s="6"/>
      <c r="I3" s="6"/>
      <c r="J3" s="6"/>
      <c r="K3" s="6"/>
      <c r="L3" s="6"/>
      <c r="M3" s="6"/>
      <c r="N3" s="6"/>
      <c r="P3" s="10"/>
      <c r="S3" s="8"/>
      <c r="X3" s="10"/>
      <c r="Y3" s="10"/>
      <c r="Z3" s="10"/>
      <c r="AA3" s="10"/>
      <c r="AD3" s="6"/>
      <c r="AE3" s="6"/>
      <c r="AF3" s="6"/>
      <c r="AG3" s="6"/>
      <c r="AM3" s="8"/>
    </row>
    <row r="4" spans="1:41" s="6" customFormat="1" ht="12.75" customHeight="1">
      <c r="A4" s="438" t="s">
        <v>291</v>
      </c>
      <c r="B4" s="448" t="s">
        <v>363</v>
      </c>
      <c r="C4" s="449" t="s">
        <v>393</v>
      </c>
      <c r="D4" s="426" t="s">
        <v>264</v>
      </c>
      <c r="E4" s="439" t="s">
        <v>586</v>
      </c>
      <c r="F4" s="439" t="s">
        <v>587</v>
      </c>
      <c r="G4" s="447" t="s">
        <v>311</v>
      </c>
      <c r="H4" s="447"/>
      <c r="I4" s="447"/>
      <c r="J4" s="447"/>
      <c r="K4" s="430" t="s">
        <v>219</v>
      </c>
      <c r="L4" s="431" t="s">
        <v>220</v>
      </c>
      <c r="M4" s="431"/>
      <c r="N4" s="431"/>
      <c r="O4" s="431"/>
      <c r="P4" s="431"/>
      <c r="Q4" s="431"/>
      <c r="R4" s="431"/>
      <c r="S4" s="431"/>
      <c r="T4" s="419" t="s">
        <v>326</v>
      </c>
      <c r="U4" s="420"/>
      <c r="V4" s="420"/>
      <c r="W4" s="421"/>
      <c r="X4" s="457" t="s">
        <v>221</v>
      </c>
      <c r="Y4" s="458"/>
      <c r="Z4" s="458"/>
      <c r="AA4" s="458"/>
      <c r="AB4" s="458"/>
      <c r="AC4" s="458"/>
      <c r="AD4" s="458"/>
      <c r="AE4" s="459"/>
      <c r="AF4" s="427" t="s">
        <v>143</v>
      </c>
      <c r="AG4" s="427" t="s">
        <v>144</v>
      </c>
      <c r="AH4" s="419" t="s">
        <v>120</v>
      </c>
      <c r="AI4" s="420"/>
      <c r="AJ4" s="421"/>
      <c r="AK4" s="426" t="s">
        <v>566</v>
      </c>
      <c r="AL4" s="426" t="s">
        <v>238</v>
      </c>
      <c r="AM4" s="426" t="s">
        <v>237</v>
      </c>
    </row>
    <row r="5" spans="1:41" s="6" customFormat="1" ht="20.25" customHeight="1">
      <c r="A5" s="438"/>
      <c r="B5" s="448"/>
      <c r="C5" s="450"/>
      <c r="D5" s="426"/>
      <c r="E5" s="439"/>
      <c r="F5" s="439"/>
      <c r="G5" s="447"/>
      <c r="H5" s="447"/>
      <c r="I5" s="447"/>
      <c r="J5" s="447"/>
      <c r="K5" s="428"/>
      <c r="L5" s="426" t="s">
        <v>331</v>
      </c>
      <c r="M5" s="426" t="s">
        <v>298</v>
      </c>
      <c r="N5" s="426" t="s">
        <v>299</v>
      </c>
      <c r="O5" s="426" t="s">
        <v>300</v>
      </c>
      <c r="P5" s="432" t="s">
        <v>552</v>
      </c>
      <c r="Q5" s="433"/>
      <c r="R5" s="427" t="s">
        <v>569</v>
      </c>
      <c r="S5" s="427" t="s">
        <v>56</v>
      </c>
      <c r="T5" s="422"/>
      <c r="U5" s="423"/>
      <c r="V5" s="423"/>
      <c r="W5" s="424"/>
      <c r="X5" s="425" t="s">
        <v>327</v>
      </c>
      <c r="Y5" s="438" t="s">
        <v>59</v>
      </c>
      <c r="Z5" s="438"/>
      <c r="AA5" s="438"/>
      <c r="AB5" s="438"/>
      <c r="AC5" s="425" t="s">
        <v>289</v>
      </c>
      <c r="AD5" s="426" t="s">
        <v>60</v>
      </c>
      <c r="AE5" s="426" t="s">
        <v>153</v>
      </c>
      <c r="AF5" s="428"/>
      <c r="AG5" s="428"/>
      <c r="AH5" s="452"/>
      <c r="AI5" s="453"/>
      <c r="AJ5" s="454"/>
      <c r="AK5" s="426"/>
      <c r="AL5" s="426"/>
      <c r="AM5" s="426"/>
    </row>
    <row r="6" spans="1:41" s="6" customFormat="1" ht="34.5" customHeight="1">
      <c r="A6" s="438"/>
      <c r="B6" s="448"/>
      <c r="C6" s="450"/>
      <c r="D6" s="426"/>
      <c r="E6" s="439"/>
      <c r="F6" s="439"/>
      <c r="G6" s="440" t="s">
        <v>312</v>
      </c>
      <c r="H6" s="444"/>
      <c r="I6" s="440" t="s">
        <v>314</v>
      </c>
      <c r="J6" s="441"/>
      <c r="K6" s="428"/>
      <c r="L6" s="426"/>
      <c r="M6" s="426"/>
      <c r="N6" s="426"/>
      <c r="O6" s="426"/>
      <c r="P6" s="434"/>
      <c r="Q6" s="435"/>
      <c r="R6" s="428"/>
      <c r="S6" s="428"/>
      <c r="T6" s="427" t="s">
        <v>464</v>
      </c>
      <c r="U6" s="427" t="s">
        <v>57</v>
      </c>
      <c r="V6" s="427" t="s">
        <v>58</v>
      </c>
      <c r="W6" s="427" t="s">
        <v>555</v>
      </c>
      <c r="X6" s="425"/>
      <c r="Y6" s="426" t="s">
        <v>411</v>
      </c>
      <c r="Z6" s="29" t="s">
        <v>413</v>
      </c>
      <c r="AA6" s="426" t="s">
        <v>412</v>
      </c>
      <c r="AB6" s="29" t="s">
        <v>413</v>
      </c>
      <c r="AC6" s="425"/>
      <c r="AD6" s="426"/>
      <c r="AE6" s="426"/>
      <c r="AF6" s="428"/>
      <c r="AG6" s="428"/>
      <c r="AH6" s="452"/>
      <c r="AI6" s="453"/>
      <c r="AJ6" s="454"/>
      <c r="AK6" s="426"/>
      <c r="AL6" s="426"/>
      <c r="AM6" s="426"/>
    </row>
    <row r="7" spans="1:41" s="6" customFormat="1" ht="33.75" customHeight="1">
      <c r="A7" s="438"/>
      <c r="B7" s="448"/>
      <c r="C7" s="450"/>
      <c r="D7" s="426"/>
      <c r="E7" s="439"/>
      <c r="F7" s="439"/>
      <c r="G7" s="445"/>
      <c r="H7" s="446"/>
      <c r="I7" s="442"/>
      <c r="J7" s="443"/>
      <c r="K7" s="428"/>
      <c r="L7" s="426"/>
      <c r="M7" s="426"/>
      <c r="N7" s="426"/>
      <c r="O7" s="426"/>
      <c r="P7" s="436"/>
      <c r="Q7" s="437"/>
      <c r="R7" s="428"/>
      <c r="S7" s="428"/>
      <c r="T7" s="428"/>
      <c r="U7" s="428"/>
      <c r="V7" s="428"/>
      <c r="W7" s="428"/>
      <c r="X7" s="425"/>
      <c r="Y7" s="426"/>
      <c r="Z7" s="426" t="s">
        <v>14</v>
      </c>
      <c r="AA7" s="426"/>
      <c r="AB7" s="426" t="s">
        <v>14</v>
      </c>
      <c r="AC7" s="425"/>
      <c r="AD7" s="426"/>
      <c r="AE7" s="426"/>
      <c r="AF7" s="428"/>
      <c r="AG7" s="428"/>
      <c r="AH7" s="455" t="s">
        <v>366</v>
      </c>
      <c r="AI7" s="428" t="s">
        <v>218</v>
      </c>
      <c r="AJ7" s="455" t="s">
        <v>376</v>
      </c>
      <c r="AK7" s="426"/>
      <c r="AL7" s="426"/>
      <c r="AM7" s="426"/>
    </row>
    <row r="8" spans="1:41" s="6" customFormat="1" ht="75.75" customHeight="1">
      <c r="A8" s="438"/>
      <c r="B8" s="448"/>
      <c r="C8" s="451"/>
      <c r="D8" s="426"/>
      <c r="E8" s="439"/>
      <c r="F8" s="439"/>
      <c r="G8" s="122" t="s">
        <v>367</v>
      </c>
      <c r="H8" s="122" t="s">
        <v>365</v>
      </c>
      <c r="I8" s="121" t="s">
        <v>367</v>
      </c>
      <c r="J8" s="123" t="s">
        <v>365</v>
      </c>
      <c r="K8" s="429"/>
      <c r="L8" s="426"/>
      <c r="M8" s="426"/>
      <c r="N8" s="426"/>
      <c r="O8" s="426"/>
      <c r="P8" s="57" t="s">
        <v>567</v>
      </c>
      <c r="Q8" s="57" t="s">
        <v>568</v>
      </c>
      <c r="R8" s="429"/>
      <c r="S8" s="429"/>
      <c r="T8" s="429"/>
      <c r="U8" s="429"/>
      <c r="V8" s="429"/>
      <c r="W8" s="429"/>
      <c r="X8" s="425"/>
      <c r="Y8" s="426"/>
      <c r="Z8" s="426"/>
      <c r="AA8" s="426"/>
      <c r="AB8" s="426"/>
      <c r="AC8" s="425"/>
      <c r="AD8" s="426"/>
      <c r="AE8" s="426"/>
      <c r="AF8" s="429"/>
      <c r="AG8" s="429"/>
      <c r="AH8" s="456"/>
      <c r="AI8" s="429"/>
      <c r="AJ8" s="456"/>
      <c r="AK8" s="426"/>
      <c r="AL8" s="426"/>
      <c r="AM8" s="426"/>
    </row>
    <row r="9" spans="1:41" ht="11.25" customHeight="1">
      <c r="A9" s="12" t="s">
        <v>368</v>
      </c>
      <c r="B9" s="12" t="s">
        <v>362</v>
      </c>
      <c r="C9" s="12" t="s">
        <v>382</v>
      </c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2">
        <v>13</v>
      </c>
      <c r="Q9" s="12">
        <v>14</v>
      </c>
      <c r="R9" s="12">
        <v>15</v>
      </c>
      <c r="S9" s="12">
        <v>16</v>
      </c>
      <c r="T9" s="12">
        <v>17</v>
      </c>
      <c r="U9" s="12">
        <v>18</v>
      </c>
      <c r="V9" s="12">
        <v>19</v>
      </c>
      <c r="W9" s="12">
        <v>20</v>
      </c>
      <c r="X9" s="12">
        <v>21</v>
      </c>
      <c r="Y9" s="12">
        <v>22</v>
      </c>
      <c r="Z9" s="12">
        <v>23</v>
      </c>
      <c r="AA9" s="12">
        <v>24</v>
      </c>
      <c r="AB9" s="12">
        <v>25</v>
      </c>
      <c r="AC9" s="12">
        <v>26</v>
      </c>
      <c r="AD9" s="12">
        <v>26</v>
      </c>
      <c r="AE9" s="12">
        <v>27</v>
      </c>
      <c r="AF9" s="12">
        <v>28</v>
      </c>
      <c r="AG9" s="12">
        <v>29</v>
      </c>
      <c r="AH9" s="12">
        <v>30</v>
      </c>
      <c r="AI9" s="12">
        <v>31</v>
      </c>
      <c r="AJ9" s="12">
        <v>32</v>
      </c>
      <c r="AK9" s="12">
        <v>33</v>
      </c>
      <c r="AL9" s="12">
        <v>34</v>
      </c>
      <c r="AM9" s="12">
        <v>35</v>
      </c>
    </row>
    <row r="10" spans="1:41">
      <c r="A10" s="64" t="s">
        <v>364</v>
      </c>
      <c r="B10" s="91" t="s">
        <v>334</v>
      </c>
      <c r="C10" s="91" t="s">
        <v>3</v>
      </c>
      <c r="D10" s="99">
        <f t="shared" ref="D10:D17" si="0">(E10+F10)/2</f>
        <v>185</v>
      </c>
      <c r="E10" s="99">
        <f>SUM(E17:E36)</f>
        <v>188</v>
      </c>
      <c r="F10" s="99">
        <f>SUM(F17:F36)</f>
        <v>182</v>
      </c>
      <c r="G10" s="99">
        <f>SUM(G17:G36)</f>
        <v>0</v>
      </c>
      <c r="H10" s="99">
        <f>SUM(H17:H36)</f>
        <v>182</v>
      </c>
      <c r="I10" s="99">
        <f t="shared" ref="I10:W10" si="1">SUM(I17:I36)</f>
        <v>0</v>
      </c>
      <c r="J10" s="99">
        <f t="shared" si="1"/>
        <v>0</v>
      </c>
      <c r="K10" s="99">
        <f t="shared" si="1"/>
        <v>97</v>
      </c>
      <c r="L10" s="99">
        <f t="shared" si="1"/>
        <v>0</v>
      </c>
      <c r="M10" s="99">
        <f t="shared" si="1"/>
        <v>0</v>
      </c>
      <c r="N10" s="99">
        <f t="shared" si="1"/>
        <v>1</v>
      </c>
      <c r="O10" s="99">
        <f t="shared" si="1"/>
        <v>9</v>
      </c>
      <c r="P10" s="99">
        <f t="shared" si="1"/>
        <v>11</v>
      </c>
      <c r="Q10" s="99">
        <f t="shared" si="1"/>
        <v>10</v>
      </c>
      <c r="R10" s="99">
        <f t="shared" si="1"/>
        <v>19</v>
      </c>
      <c r="S10" s="99">
        <f t="shared" si="1"/>
        <v>4</v>
      </c>
      <c r="T10" s="99">
        <f t="shared" si="1"/>
        <v>23</v>
      </c>
      <c r="U10" s="99">
        <f t="shared" si="1"/>
        <v>72</v>
      </c>
      <c r="V10" s="99">
        <f t="shared" si="1"/>
        <v>51</v>
      </c>
      <c r="W10" s="99">
        <f t="shared" si="1"/>
        <v>36</v>
      </c>
      <c r="X10" s="99">
        <f>Y10+AA10</f>
        <v>1</v>
      </c>
      <c r="Y10" s="99">
        <f>SUM(Y17:Y36)</f>
        <v>1</v>
      </c>
      <c r="Z10" s="99">
        <f t="shared" ref="Z10:AM10" si="2">SUM(Z17:Z36)</f>
        <v>1</v>
      </c>
      <c r="AA10" s="99">
        <f t="shared" si="2"/>
        <v>0</v>
      </c>
      <c r="AB10" s="99">
        <f t="shared" si="2"/>
        <v>0</v>
      </c>
      <c r="AC10" s="99" t="e">
        <f t="shared" si="2"/>
        <v>#REF!</v>
      </c>
      <c r="AD10" s="99">
        <f t="shared" si="2"/>
        <v>0</v>
      </c>
      <c r="AE10" s="99">
        <f t="shared" si="2"/>
        <v>0</v>
      </c>
      <c r="AF10" s="99">
        <f t="shared" si="2"/>
        <v>15</v>
      </c>
      <c r="AG10" s="99">
        <f t="shared" si="2"/>
        <v>21</v>
      </c>
      <c r="AH10" s="99">
        <f t="shared" si="2"/>
        <v>13</v>
      </c>
      <c r="AI10" s="99">
        <f t="shared" si="2"/>
        <v>67</v>
      </c>
      <c r="AJ10" s="99">
        <f t="shared" si="2"/>
        <v>102</v>
      </c>
      <c r="AK10" s="99">
        <f t="shared" si="2"/>
        <v>0</v>
      </c>
      <c r="AL10" s="99">
        <f t="shared" si="2"/>
        <v>0</v>
      </c>
      <c r="AM10" s="99">
        <f t="shared" si="2"/>
        <v>182</v>
      </c>
      <c r="AN10" s="87" t="str">
        <f>IF(F10=(G10+H10+I10+J10),"ок",FALSE)</f>
        <v>ок</v>
      </c>
      <c r="AO10" s="87" t="str">
        <f>IF(F10=SUM(AH10:AJ10),"ок",FALSE)</f>
        <v>ок</v>
      </c>
    </row>
    <row r="11" spans="1:41" ht="24">
      <c r="A11" s="95" t="s">
        <v>23</v>
      </c>
      <c r="B11" s="91" t="s">
        <v>335</v>
      </c>
      <c r="C11" s="91" t="s">
        <v>3</v>
      </c>
      <c r="D11" s="99">
        <f t="shared" si="0"/>
        <v>184.5</v>
      </c>
      <c r="E11" s="99">
        <f>E12+E13</f>
        <v>187</v>
      </c>
      <c r="F11" s="99">
        <f>F12+F13</f>
        <v>182</v>
      </c>
      <c r="G11" s="99" t="s">
        <v>3</v>
      </c>
      <c r="H11" s="99" t="s">
        <v>3</v>
      </c>
      <c r="I11" s="99" t="s">
        <v>3</v>
      </c>
      <c r="J11" s="99" t="s">
        <v>3</v>
      </c>
      <c r="K11" s="99">
        <f>K12+K13</f>
        <v>97</v>
      </c>
      <c r="L11" s="99">
        <f t="shared" ref="L11:AL11" si="3">L12+L13</f>
        <v>0</v>
      </c>
      <c r="M11" s="99">
        <f t="shared" si="3"/>
        <v>0</v>
      </c>
      <c r="N11" s="99">
        <f t="shared" si="3"/>
        <v>1</v>
      </c>
      <c r="O11" s="99">
        <f t="shared" si="3"/>
        <v>9</v>
      </c>
      <c r="P11" s="99">
        <f t="shared" si="3"/>
        <v>11</v>
      </c>
      <c r="Q11" s="99">
        <f t="shared" si="3"/>
        <v>10</v>
      </c>
      <c r="R11" s="99">
        <f t="shared" si="3"/>
        <v>19</v>
      </c>
      <c r="S11" s="99">
        <f t="shared" si="3"/>
        <v>4</v>
      </c>
      <c r="T11" s="99">
        <f t="shared" si="3"/>
        <v>23</v>
      </c>
      <c r="U11" s="99">
        <f t="shared" si="3"/>
        <v>72</v>
      </c>
      <c r="V11" s="99">
        <f t="shared" si="3"/>
        <v>51</v>
      </c>
      <c r="W11" s="99">
        <f t="shared" si="3"/>
        <v>36</v>
      </c>
      <c r="X11" s="99">
        <f t="shared" si="3"/>
        <v>1</v>
      </c>
      <c r="Y11" s="99">
        <f t="shared" si="3"/>
        <v>1</v>
      </c>
      <c r="Z11" s="99">
        <f t="shared" si="3"/>
        <v>1</v>
      </c>
      <c r="AA11" s="99">
        <f t="shared" si="3"/>
        <v>0</v>
      </c>
      <c r="AB11" s="99">
        <f t="shared" si="3"/>
        <v>0</v>
      </c>
      <c r="AC11" s="99">
        <f t="shared" si="3"/>
        <v>0</v>
      </c>
      <c r="AD11" s="99">
        <f t="shared" si="3"/>
        <v>0</v>
      </c>
      <c r="AE11" s="99">
        <f t="shared" si="3"/>
        <v>0</v>
      </c>
      <c r="AF11" s="99">
        <f t="shared" si="3"/>
        <v>15</v>
      </c>
      <c r="AG11" s="99">
        <f>AG12+AG13</f>
        <v>21</v>
      </c>
      <c r="AH11" s="99">
        <f t="shared" si="3"/>
        <v>13</v>
      </c>
      <c r="AI11" s="99">
        <f t="shared" si="3"/>
        <v>67</v>
      </c>
      <c r="AJ11" s="99">
        <f t="shared" si="3"/>
        <v>102</v>
      </c>
      <c r="AK11" s="99">
        <f t="shared" si="3"/>
        <v>0</v>
      </c>
      <c r="AL11" s="99">
        <f t="shared" si="3"/>
        <v>0</v>
      </c>
      <c r="AM11" s="149" t="s">
        <v>3</v>
      </c>
    </row>
    <row r="12" spans="1:41" ht="24" customHeight="1">
      <c r="A12" s="17" t="s">
        <v>21</v>
      </c>
      <c r="B12" s="91" t="s">
        <v>336</v>
      </c>
      <c r="C12" s="91" t="s">
        <v>3</v>
      </c>
      <c r="D12" s="99">
        <f t="shared" si="0"/>
        <v>0</v>
      </c>
      <c r="E12" s="91" t="s">
        <v>617</v>
      </c>
      <c r="F12" s="99">
        <f>SUM('Прил3(разработочная)'!F10:F1272)</f>
        <v>0</v>
      </c>
      <c r="G12" s="99" t="s">
        <v>3</v>
      </c>
      <c r="H12" s="99" t="s">
        <v>3</v>
      </c>
      <c r="I12" s="99" t="s">
        <v>3</v>
      </c>
      <c r="J12" s="99" t="s">
        <v>3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9">
        <f>Y12+AA12</f>
        <v>0</v>
      </c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149" t="s">
        <v>3</v>
      </c>
    </row>
    <row r="13" spans="1:41">
      <c r="A13" s="17" t="s">
        <v>22</v>
      </c>
      <c r="B13" s="91" t="s">
        <v>337</v>
      </c>
      <c r="C13" s="91" t="s">
        <v>3</v>
      </c>
      <c r="D13" s="99">
        <f t="shared" si="0"/>
        <v>184.5</v>
      </c>
      <c r="E13" s="91" t="s">
        <v>618</v>
      </c>
      <c r="F13" s="99">
        <f>SUM('Прил3(разработочная)'!G10:G1272)</f>
        <v>182</v>
      </c>
      <c r="G13" s="99" t="s">
        <v>3</v>
      </c>
      <c r="H13" s="99" t="s">
        <v>3</v>
      </c>
      <c r="I13" s="99" t="s">
        <v>3</v>
      </c>
      <c r="J13" s="99" t="s">
        <v>3</v>
      </c>
      <c r="K13" s="92">
        <v>97</v>
      </c>
      <c r="L13" s="92">
        <v>0</v>
      </c>
      <c r="M13" s="92"/>
      <c r="N13" s="92">
        <v>1</v>
      </c>
      <c r="O13" s="92">
        <v>9</v>
      </c>
      <c r="P13" s="92">
        <v>11</v>
      </c>
      <c r="Q13" s="92">
        <v>10</v>
      </c>
      <c r="R13" s="92">
        <v>19</v>
      </c>
      <c r="S13" s="92">
        <v>4</v>
      </c>
      <c r="T13" s="92">
        <v>23</v>
      </c>
      <c r="U13" s="92">
        <v>72</v>
      </c>
      <c r="V13" s="92">
        <v>51</v>
      </c>
      <c r="W13" s="92">
        <v>36</v>
      </c>
      <c r="X13" s="99">
        <f>Y13+AA13</f>
        <v>1</v>
      </c>
      <c r="Y13" s="92">
        <v>1</v>
      </c>
      <c r="Z13" s="92">
        <v>1</v>
      </c>
      <c r="AA13" s="92">
        <v>0</v>
      </c>
      <c r="AB13" s="92">
        <v>0</v>
      </c>
      <c r="AC13" s="92"/>
      <c r="AD13" s="92">
        <v>0</v>
      </c>
      <c r="AE13" s="92">
        <v>0</v>
      </c>
      <c r="AF13" s="92">
        <v>15</v>
      </c>
      <c r="AG13" s="92">
        <v>21</v>
      </c>
      <c r="AH13" s="92">
        <v>13</v>
      </c>
      <c r="AI13" s="92">
        <v>67</v>
      </c>
      <c r="AJ13" s="92">
        <v>102</v>
      </c>
      <c r="AK13" s="92">
        <v>0</v>
      </c>
      <c r="AL13" s="92">
        <v>0</v>
      </c>
      <c r="AM13" s="149" t="s">
        <v>3</v>
      </c>
    </row>
    <row r="14" spans="1:41" ht="24">
      <c r="A14" s="17" t="s">
        <v>249</v>
      </c>
      <c r="B14" s="91" t="s">
        <v>338</v>
      </c>
      <c r="C14" s="91" t="s">
        <v>3</v>
      </c>
      <c r="D14" s="99">
        <f t="shared" si="0"/>
        <v>0</v>
      </c>
      <c r="E14" s="104">
        <f>E15+E16</f>
        <v>0</v>
      </c>
      <c r="F14" s="99">
        <f>F15+F16</f>
        <v>0</v>
      </c>
      <c r="G14" s="99" t="s">
        <v>3</v>
      </c>
      <c r="H14" s="99" t="s">
        <v>3</v>
      </c>
      <c r="I14" s="99" t="s">
        <v>3</v>
      </c>
      <c r="J14" s="99" t="s">
        <v>3</v>
      </c>
      <c r="K14" s="99">
        <f>K15+K16</f>
        <v>0</v>
      </c>
      <c r="L14" s="99">
        <f>L15+L16</f>
        <v>0</v>
      </c>
      <c r="M14" s="99">
        <f>M15+M16</f>
        <v>0</v>
      </c>
      <c r="N14" s="99">
        <f t="shared" ref="N14:Y14" si="4">N15+N16</f>
        <v>0</v>
      </c>
      <c r="O14" s="99">
        <f t="shared" si="4"/>
        <v>0</v>
      </c>
      <c r="P14" s="99">
        <f t="shared" si="4"/>
        <v>0</v>
      </c>
      <c r="Q14" s="99">
        <f t="shared" si="4"/>
        <v>0</v>
      </c>
      <c r="R14" s="99">
        <f t="shared" si="4"/>
        <v>0</v>
      </c>
      <c r="S14" s="99">
        <f t="shared" si="4"/>
        <v>0</v>
      </c>
      <c r="T14" s="99">
        <f t="shared" si="4"/>
        <v>0</v>
      </c>
      <c r="U14" s="99">
        <f t="shared" si="4"/>
        <v>0</v>
      </c>
      <c r="V14" s="99">
        <f t="shared" si="4"/>
        <v>0</v>
      </c>
      <c r="W14" s="99">
        <f t="shared" si="4"/>
        <v>0</v>
      </c>
      <c r="X14" s="99">
        <f>Y14+AA14</f>
        <v>0</v>
      </c>
      <c r="Y14" s="99">
        <f t="shared" si="4"/>
        <v>0</v>
      </c>
      <c r="Z14" s="99">
        <f t="shared" ref="Z14:AF14" si="5">Z15+Z16</f>
        <v>0</v>
      </c>
      <c r="AA14" s="99">
        <f t="shared" si="5"/>
        <v>0</v>
      </c>
      <c r="AB14" s="99">
        <f t="shared" si="5"/>
        <v>0</v>
      </c>
      <c r="AC14" s="99">
        <f t="shared" si="5"/>
        <v>0</v>
      </c>
      <c r="AD14" s="99">
        <f t="shared" si="5"/>
        <v>0</v>
      </c>
      <c r="AE14" s="99">
        <f t="shared" si="5"/>
        <v>0</v>
      </c>
      <c r="AF14" s="99">
        <f t="shared" si="5"/>
        <v>0</v>
      </c>
      <c r="AG14" s="99">
        <f t="shared" ref="AG14:AL14" si="6">AG15+AG16</f>
        <v>0</v>
      </c>
      <c r="AH14" s="99">
        <f t="shared" si="6"/>
        <v>0</v>
      </c>
      <c r="AI14" s="99">
        <f t="shared" si="6"/>
        <v>0</v>
      </c>
      <c r="AJ14" s="99">
        <f t="shared" si="6"/>
        <v>0</v>
      </c>
      <c r="AK14" s="99">
        <f t="shared" si="6"/>
        <v>0</v>
      </c>
      <c r="AL14" s="99">
        <f t="shared" si="6"/>
        <v>0</v>
      </c>
      <c r="AM14" s="149" t="s">
        <v>3</v>
      </c>
    </row>
    <row r="15" spans="1:41">
      <c r="A15" s="17" t="s">
        <v>250</v>
      </c>
      <c r="B15" s="91" t="s">
        <v>339</v>
      </c>
      <c r="C15" s="91"/>
      <c r="D15" s="99">
        <f t="shared" si="0"/>
        <v>0</v>
      </c>
      <c r="E15" s="91" t="s">
        <v>617</v>
      </c>
      <c r="F15" s="99">
        <f>SUM('Прил3(разработочная)'!H10:H1272)</f>
        <v>0</v>
      </c>
      <c r="G15" s="99" t="s">
        <v>3</v>
      </c>
      <c r="H15" s="99" t="s">
        <v>3</v>
      </c>
      <c r="I15" s="99" t="s">
        <v>3</v>
      </c>
      <c r="J15" s="99" t="s">
        <v>3</v>
      </c>
      <c r="K15" s="92">
        <v>0</v>
      </c>
      <c r="L15" s="92">
        <v>0</v>
      </c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9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149" t="s">
        <v>3</v>
      </c>
    </row>
    <row r="16" spans="1:41">
      <c r="A16" s="17" t="s">
        <v>22</v>
      </c>
      <c r="B16" s="91" t="s">
        <v>340</v>
      </c>
      <c r="C16" s="91"/>
      <c r="D16" s="99">
        <f t="shared" si="0"/>
        <v>0</v>
      </c>
      <c r="E16" s="91" t="s">
        <v>617</v>
      </c>
      <c r="F16" s="99">
        <f>SUM('Прил3(разработочная)'!I10:I1272)</f>
        <v>0</v>
      </c>
      <c r="G16" s="99" t="s">
        <v>3</v>
      </c>
      <c r="H16" s="99" t="s">
        <v>3</v>
      </c>
      <c r="I16" s="99" t="s">
        <v>3</v>
      </c>
      <c r="J16" s="99" t="s">
        <v>3</v>
      </c>
      <c r="K16" s="92">
        <v>0</v>
      </c>
      <c r="L16" s="92">
        <v>0</v>
      </c>
      <c r="M16" s="92"/>
      <c r="N16" s="92">
        <v>0</v>
      </c>
      <c r="O16" s="92"/>
      <c r="P16" s="92"/>
      <c r="Q16" s="92"/>
      <c r="R16" s="92"/>
      <c r="S16" s="92"/>
      <c r="T16" s="92"/>
      <c r="U16" s="92"/>
      <c r="V16" s="92"/>
      <c r="W16" s="92"/>
      <c r="X16" s="99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149" t="s">
        <v>3</v>
      </c>
    </row>
    <row r="17" spans="1:41" ht="36">
      <c r="A17" s="107" t="s">
        <v>525</v>
      </c>
      <c r="B17" s="91" t="s">
        <v>341</v>
      </c>
      <c r="C17" s="91" t="s">
        <v>394</v>
      </c>
      <c r="D17" s="99">
        <f t="shared" si="0"/>
        <v>64</v>
      </c>
      <c r="E17" s="99">
        <f>SUMIF('Прил3(разработочная)'!$B$10:$B$1272,C17,'Прил3(разработочная)'!$D$10:$D$1272)</f>
        <v>67</v>
      </c>
      <c r="F17" s="99">
        <f>SUMIF('Прил3(разработочная)'!$B$10:$B$1272,C17,'Прил3(разработочная)'!$E$10:$E$1272)</f>
        <v>61</v>
      </c>
      <c r="G17" s="99">
        <f>SUMIF('Прил3(разработочная)'!$B$10:$B$1272,C17,'Прил3(разработочная)'!$F$10:$F$1272)</f>
        <v>0</v>
      </c>
      <c r="H17" s="99">
        <f>SUMIF('Прил3(разработочная)'!$B$10:$B$1272,C17,'Прил3(разработочная)'!$G$10:$G$1272)</f>
        <v>61</v>
      </c>
      <c r="I17" s="99">
        <f>SUMIF('Прил3(разработочная)'!$B$10:$B$1272,C17,'Прил3(разработочная)'!$H$10:$H$1272)</f>
        <v>0</v>
      </c>
      <c r="J17" s="99">
        <f>SUMIF('Прил3(разработочная)'!$B$10:$B$1272,C17,'Прил3(разработочная)'!$I$10:$I$1272)</f>
        <v>0</v>
      </c>
      <c r="K17" s="99">
        <f>SUMIF('Прил3(разработочная)'!$B$10:$B$1272,C17,'Прил3(разработочная)'!$J$10:$J$1272)</f>
        <v>19</v>
      </c>
      <c r="L17" s="99">
        <f>SUMIF('Прил3(разработочная)'!$B$10:$B$1272,C17,'Прил3(разработочная)'!$K$10:$K$1272)</f>
        <v>0</v>
      </c>
      <c r="M17" s="99">
        <f>SUMIF('Прил3(разработочная)'!$B$10:$B$1272,C17,'Прил3(разработочная)'!$L$10:$L$1272)</f>
        <v>0</v>
      </c>
      <c r="N17" s="99">
        <f>SUMIF('Прил3(разработочная)'!$B$10:$B$1272,C17,'Прил3(разработочная)'!$M$10:$M$1272)</f>
        <v>1</v>
      </c>
      <c r="O17" s="99">
        <f>SUMIF('Прил3(разработочная)'!$B$10:$B$1272,C17,'Прил3(разработочная)'!$N$10:$N$1272)</f>
        <v>3</v>
      </c>
      <c r="P17" s="99">
        <f>SUMIF('Прил3(разработочная)'!$B$10:$B$1272,C17,'Прил3(разработочная)'!$O$10:$O$1272)</f>
        <v>1</v>
      </c>
      <c r="Q17" s="99">
        <f>SUMIF('Прил3(разработочная)'!$B$10:$B$1272,C17,'Прил3(разработочная)'!$P$10:$P$1272)</f>
        <v>2</v>
      </c>
      <c r="R17" s="99">
        <f>SUMIF('Прил3(разработочная)'!$B$10:$B$1272,C17,'Прил3(разработочная)'!$Q$10:$Q$1272)</f>
        <v>5</v>
      </c>
      <c r="S17" s="99">
        <f>SUMIF('Прил3(разработочная)'!$B$10:$B$1272,C17,'Прил3(разработочная)'!$R$10:$R$1272)</f>
        <v>0</v>
      </c>
      <c r="T17" s="99">
        <f>SUMIF('Прил3(разработочная)'!$B$10:$B$1272,C17,'Прил3(разработочная)'!$S$10:$S$1272)</f>
        <v>1</v>
      </c>
      <c r="U17" s="99">
        <f>SUMIF('Прил3(разработочная)'!$B$10:$B$1272,C17,'Прил3(разработочная)'!$T$10:$T$1272)</f>
        <v>10</v>
      </c>
      <c r="V17" s="99">
        <f>SUMIF('Прил3(разработочная)'!$B$10:$B$1272,C17,'Прил3(разработочная)'!$U$10:$U$1272)</f>
        <v>24</v>
      </c>
      <c r="W17" s="99">
        <f>SUMIF('Прил3(разработочная)'!$B$10:$B$1272,C17,'Прил3(разработочная)'!$V$10:$V$1272)</f>
        <v>26</v>
      </c>
      <c r="X17" s="99">
        <f>Y17+AA17</f>
        <v>0</v>
      </c>
      <c r="Y17" s="99">
        <f>SUMIF('Прил3(разработочная)'!$B$10:$B$1272,C17,'Прил3(разработочная)'!$X$10:$X$1272)</f>
        <v>0</v>
      </c>
      <c r="Z17" s="99">
        <f>SUMIF('Прил3(разработочная)'!$B$10:$B$1272,C17,'Прил3(разработочная)'!$Y$10:$Y$1272)</f>
        <v>0</v>
      </c>
      <c r="AA17" s="99">
        <f>SUMIF('Прил3(разработочная)'!$B$10:$B$1272,C17,'Прил3(разработочная)'!$Z$10:$Z$1272)</f>
        <v>0</v>
      </c>
      <c r="AB17" s="99">
        <f>SUMIF('Прил3(разработочная)'!$B$10:$B$1272,C17,'Прил3(разработочная)'!$AA$10:$AA$1272)</f>
        <v>0</v>
      </c>
      <c r="AC17" s="99" t="e">
        <f>SUMIF('Прил3(разработочная)'!$B$10:$B$1272,C17,'Прил3(разработочная)'!#REF!)</f>
        <v>#REF!</v>
      </c>
      <c r="AD17" s="99">
        <f>SUMIF('Прил3(разработочная)'!$B$10:$B$1272,C17,'Прил3(разработочная)'!$AB$10:$AB$1272)</f>
        <v>0</v>
      </c>
      <c r="AE17" s="99">
        <f>SUMIF('Прил3(разработочная)'!$B$10:$B$1272,C17,'Прил3(разработочная)'!$AC$10:$AC$1272)</f>
        <v>0</v>
      </c>
      <c r="AF17" s="99">
        <f>SUMIF('Прил3(разработочная)'!$B$10:$B$1272,C17,'Прил3(разработочная)'!$AD$10:$AD$1272)</f>
        <v>3</v>
      </c>
      <c r="AG17" s="99">
        <f>SUMIF('Прил3(разработочная)'!$B$10:$B$1272,C17,'Прил3(разработочная)'!$AE$10:$AE$1272)</f>
        <v>9</v>
      </c>
      <c r="AH17" s="99">
        <f>SUMIF('Прил3(разработочная)'!$B$10:$B$1272,C17,'Прил3(разработочная)'!$AF$10:$AF$1272)</f>
        <v>0</v>
      </c>
      <c r="AI17" s="99">
        <f>SUMIF('Прил3(разработочная)'!$B$10:$B$1272,C17,'Прил3(разработочная)'!$AG$10:$AG$1272)</f>
        <v>5</v>
      </c>
      <c r="AJ17" s="99">
        <f>SUMIF('Прил3(разработочная)'!$B$10:$B$1272,C17,'Прил3(разработочная)'!$AH$10:$AH$1272)</f>
        <v>56</v>
      </c>
      <c r="AK17" s="99">
        <f>SUMIF('Прил3(разработочная)'!$B$10:$B$1272,C17,'Прил3(разработочная)'!$AI$10:$AI$1272)</f>
        <v>0</v>
      </c>
      <c r="AL17" s="99">
        <f>SUMIF('Прил3(разработочная)'!$B$10:$B$1272,C17,'Прил3(разработочная)'!$AJ$10:$AJ$1272)</f>
        <v>0</v>
      </c>
      <c r="AM17" s="99">
        <f>SUMIF('Прил3(разработочная)'!$B$10:$B$1272,C17,'Прил3(разработочная)'!$AK$10:$AK$1272)</f>
        <v>61</v>
      </c>
      <c r="AN17" s="86" t="str">
        <f t="shared" ref="AN17:AN34" si="7">IF(F17=(G17+H17+I17+J17),"ок",FALSE)</f>
        <v>ок</v>
      </c>
      <c r="AO17" s="86" t="str">
        <f t="shared" ref="AO17:AO34" si="8">IF(F17=SUM(AH17:AJ17),"ок",FALSE)</f>
        <v>ок</v>
      </c>
    </row>
    <row r="18" spans="1:41" ht="14.25" customHeight="1">
      <c r="A18" s="336" t="s">
        <v>267</v>
      </c>
      <c r="B18" s="91" t="s">
        <v>342</v>
      </c>
      <c r="C18" s="91" t="s">
        <v>395</v>
      </c>
      <c r="D18" s="99">
        <f t="shared" ref="D18:D34" si="9">(E18+F18)/2</f>
        <v>0</v>
      </c>
      <c r="E18" s="99">
        <f>SUMIF('Прил3(разработочная)'!$B$10:$B$1272,C18,'Прил3(разработочная)'!$D$10:$D$1272)</f>
        <v>0</v>
      </c>
      <c r="F18" s="99">
        <f>SUMIF('Прил3(разработочная)'!$B$10:$B$1272,C18,'Прил3(разработочная)'!$E$10:$E$1272)</f>
        <v>0</v>
      </c>
      <c r="G18" s="99">
        <f>SUMIF('Прил3(разработочная)'!$B$10:$B$1272,C18,'Прил3(разработочная)'!$F$10:$F$1272)</f>
        <v>0</v>
      </c>
      <c r="H18" s="99">
        <f>SUMIF('Прил3(разработочная)'!$B$10:$B$1272,C18,'Прил3(разработочная)'!$G$10:$G$1272)</f>
        <v>0</v>
      </c>
      <c r="I18" s="99">
        <f>SUMIF('Прил3(разработочная)'!$B$10:$B$1272,C18,'Прил3(разработочная)'!$H$10:$H$1272)</f>
        <v>0</v>
      </c>
      <c r="J18" s="99">
        <f>SUMIF('Прил3(разработочная)'!$B$10:$B$1272,C18,'Прил3(разработочная)'!$I$10:$I$1272)</f>
        <v>0</v>
      </c>
      <c r="K18" s="99">
        <f>SUMIF('Прил3(разработочная)'!$B$10:$B$1272,C18,'Прил3(разработочная)'!$J$10:$J$1272)</f>
        <v>0</v>
      </c>
      <c r="L18" s="99">
        <f>SUMIF('Прил3(разработочная)'!$B$10:$B$1272,C18,'Прил3(разработочная)'!$K$10:$K$1272)</f>
        <v>0</v>
      </c>
      <c r="M18" s="99">
        <f>SUMIF('Прил3(разработочная)'!$B$10:$B$1272,C18,'Прил3(разработочная)'!$L$10:$L$1272)</f>
        <v>0</v>
      </c>
      <c r="N18" s="99">
        <f>SUMIF('Прил3(разработочная)'!$B$10:$B$1272,C18,'Прил3(разработочная)'!$M$10:$M$1272)</f>
        <v>0</v>
      </c>
      <c r="O18" s="99">
        <f>SUMIF('Прил3(разработочная)'!$B$10:$B$1272,C18,'Прил3(разработочная)'!$N$10:$N$1272)</f>
        <v>0</v>
      </c>
      <c r="P18" s="99">
        <f>SUMIF('Прил3(разработочная)'!$B$10:$B$1272,C18,'Прил3(разработочная)'!$O$10:$O$1272)</f>
        <v>0</v>
      </c>
      <c r="Q18" s="99">
        <f>SUMIF('Прил3(разработочная)'!$B$10:$B$1272,C18,'Прил3(разработочная)'!$P$10:$P$1272)</f>
        <v>0</v>
      </c>
      <c r="R18" s="99">
        <f>SUMIF('Прил3(разработочная)'!$B$10:$B$1272,C18,'Прил3(разработочная)'!$Q$10:$Q$1272)</f>
        <v>0</v>
      </c>
      <c r="S18" s="99">
        <f>SUMIF('Прил3(разработочная)'!$B$10:$B$1272,C18,'Прил3(разработочная)'!$R$10:$R$1272)</f>
        <v>0</v>
      </c>
      <c r="T18" s="99">
        <f>SUMIF('Прил3(разработочная)'!$B$10:$B$1272,C18,'Прил3(разработочная)'!$S$10:$S$1272)</f>
        <v>0</v>
      </c>
      <c r="U18" s="99">
        <f>SUMIF('Прил3(разработочная)'!$B$10:$B$1272,C18,'Прил3(разработочная)'!$T$10:$T$1272)</f>
        <v>0</v>
      </c>
      <c r="V18" s="99">
        <f>SUMIF('Прил3(разработочная)'!$B$10:$B$1272,C18,'Прил3(разработочная)'!$U$10:$U$1272)</f>
        <v>0</v>
      </c>
      <c r="W18" s="99">
        <f>SUMIF('Прил3(разработочная)'!$B$10:$B$1272,C18,'Прил3(разработочная)'!$V$10:$V$1272)</f>
        <v>0</v>
      </c>
      <c r="X18" s="99">
        <f>Y18+AA18</f>
        <v>0</v>
      </c>
      <c r="Y18" s="99">
        <f>SUMIF('Прил3(разработочная)'!$B$10:$B$1272,C18,'Прил3(разработочная)'!$X$10:$X$1272)</f>
        <v>0</v>
      </c>
      <c r="Z18" s="99">
        <f>SUMIF('Прил3(разработочная)'!$B$10:$B$1272,C18,'Прил3(разработочная)'!$Y$10:$Y$1272)</f>
        <v>0</v>
      </c>
      <c r="AA18" s="99">
        <f>SUMIF('Прил3(разработочная)'!$B$10:$B$1272,C18,'Прил3(разработочная)'!$Z$10:$Z$1272)</f>
        <v>0</v>
      </c>
      <c r="AB18" s="99">
        <f>SUMIF('Прил3(разработочная)'!$B$10:$B$1272,C18,'Прил3(разработочная)'!$AA$10:$AA$1272)</f>
        <v>0</v>
      </c>
      <c r="AC18" s="99" t="e">
        <f>SUMIF('Прил3(разработочная)'!$B$10:$B$1272,C18,'Прил3(разработочная)'!#REF!)</f>
        <v>#REF!</v>
      </c>
      <c r="AD18" s="99">
        <f>SUMIF('Прил3(разработочная)'!$B$10:$B$1272,C18,'Прил3(разработочная)'!$AB$10:$AB$1272)</f>
        <v>0</v>
      </c>
      <c r="AE18" s="99">
        <f>SUMIF('Прил3(разработочная)'!$B$10:$B$1272,C18,'Прил3(разработочная)'!$AC$10:$AC$1272)</f>
        <v>0</v>
      </c>
      <c r="AF18" s="99">
        <f>SUMIF('Прил3(разработочная)'!$B$10:$B$1272,C18,'Прил3(разработочная)'!$AD$10:$AD$1272)</f>
        <v>0</v>
      </c>
      <c r="AG18" s="99">
        <f>SUMIF('Прил3(разработочная)'!$B$10:$B$1272,C18,'Прил3(разработочная)'!$AE$10:$AE$1272)</f>
        <v>0</v>
      </c>
      <c r="AH18" s="99">
        <f>SUMIF('Прил3(разработочная)'!$B$10:$B$1272,C18,'Прил3(разработочная)'!$AF$10:$AF$1272)</f>
        <v>0</v>
      </c>
      <c r="AI18" s="99">
        <f>SUMIF('Прил3(разработочная)'!$B$10:$B$1272,C18,'Прил3(разработочная)'!$AG$10:$AG$1272)</f>
        <v>0</v>
      </c>
      <c r="AJ18" s="99">
        <f>SUMIF('Прил3(разработочная)'!$B$10:$B$1272,C18,'Прил3(разработочная)'!$AH$10:$AH$1272)</f>
        <v>0</v>
      </c>
      <c r="AK18" s="99">
        <f>SUMIF('Прил3(разработочная)'!$B$10:$B$1272,C18,'Прил3(разработочная)'!$AI$10:$AI$1272)</f>
        <v>0</v>
      </c>
      <c r="AL18" s="99">
        <f>SUMIF('Прил3(разработочная)'!$B$10:$B$1272,C18,'Прил3(разработочная)'!$AJ$10:$AJ$1272)</f>
        <v>0</v>
      </c>
      <c r="AM18" s="99">
        <f>SUMIF('Прил3(разработочная)'!$B$10:$B$1272,C18,'Прил3(разработочная)'!$AK$10:$AK$1272)</f>
        <v>0</v>
      </c>
      <c r="AN18" s="86" t="str">
        <f t="shared" si="7"/>
        <v>ок</v>
      </c>
      <c r="AO18" s="86" t="str">
        <f t="shared" si="8"/>
        <v>ок</v>
      </c>
    </row>
    <row r="19" spans="1:41" ht="15.75" customHeight="1">
      <c r="A19" s="64" t="s">
        <v>268</v>
      </c>
      <c r="B19" s="91" t="s">
        <v>343</v>
      </c>
      <c r="C19" s="343" t="s">
        <v>396</v>
      </c>
      <c r="D19" s="99">
        <f t="shared" si="9"/>
        <v>0</v>
      </c>
      <c r="E19" s="99">
        <f>SUMIF('Прил3(разработочная)'!$B$10:$B$1272,C19,'Прил3(разработочная)'!$D$10:$D$1272)</f>
        <v>0</v>
      </c>
      <c r="F19" s="99">
        <f>SUMIF('Прил3(разработочная)'!$B$10:$B$1272,C19,'Прил3(разработочная)'!$E$10:$E$1272)</f>
        <v>0</v>
      </c>
      <c r="G19" s="99">
        <f>SUMIF('Прил3(разработочная)'!$B$10:$B$1272,C19,'Прил3(разработочная)'!$F$10:$F$1272)</f>
        <v>0</v>
      </c>
      <c r="H19" s="99">
        <f>SUMIF('Прил3(разработочная)'!$B$10:$B$1272,C19,'Прил3(разработочная)'!$G$10:$G$1272)</f>
        <v>0</v>
      </c>
      <c r="I19" s="99">
        <f>SUMIF('Прил3(разработочная)'!$B$10:$B$1272,C19,'Прил3(разработочная)'!$H$10:$H$1272)</f>
        <v>0</v>
      </c>
      <c r="J19" s="99">
        <f>SUMIF('Прил3(разработочная)'!$B$10:$B$1272,C19,'Прил3(разработочная)'!$I$10:$I$1272)</f>
        <v>0</v>
      </c>
      <c r="K19" s="99">
        <f>SUMIF('Прил3(разработочная)'!$B$10:$B$1272,C19,'Прил3(разработочная)'!$J$10:$J$1272)</f>
        <v>0</v>
      </c>
      <c r="L19" s="99">
        <f>SUMIF('Прил3(разработочная)'!$B$10:$B$1272,C19,'Прил3(разработочная)'!$K$10:$K$1272)</f>
        <v>0</v>
      </c>
      <c r="M19" s="99">
        <f>SUMIF('Прил3(разработочная)'!$B$10:$B$1272,C19,'Прил3(разработочная)'!$L$10:$L$1272)</f>
        <v>0</v>
      </c>
      <c r="N19" s="99">
        <f>SUMIF('Прил3(разработочная)'!$B$10:$B$1272,C19,'Прил3(разработочная)'!$M$10:$M$1272)</f>
        <v>0</v>
      </c>
      <c r="O19" s="99">
        <f>SUMIF('Прил3(разработочная)'!$B$10:$B$1272,C19,'Прил3(разработочная)'!$N$10:$N$1272)</f>
        <v>0</v>
      </c>
      <c r="P19" s="99">
        <f>SUMIF('Прил3(разработочная)'!$B$10:$B$1272,C19,'Прил3(разработочная)'!$O$10:$O$1272)</f>
        <v>0</v>
      </c>
      <c r="Q19" s="99">
        <f>SUMIF('Прил3(разработочная)'!$B$10:$B$1272,C19,'Прил3(разработочная)'!$P$10:$P$1272)</f>
        <v>0</v>
      </c>
      <c r="R19" s="99">
        <f>SUMIF('Прил3(разработочная)'!$B$10:$B$1272,C19,'Прил3(разработочная)'!$Q$10:$Q$1272)</f>
        <v>0</v>
      </c>
      <c r="S19" s="99">
        <f>SUMIF('Прил3(разработочная)'!$B$10:$B$1272,C19,'Прил3(разработочная)'!$R$10:$R$1272)</f>
        <v>0</v>
      </c>
      <c r="T19" s="99">
        <f>SUMIF('Прил3(разработочная)'!$B$10:$B$1272,C19,'Прил3(разработочная)'!$S$10:$S$1272)</f>
        <v>0</v>
      </c>
      <c r="U19" s="99">
        <f>SUMIF('Прил3(разработочная)'!$B$10:$B$1272,C19,'Прил3(разработочная)'!$T$10:$T$1272)</f>
        <v>0</v>
      </c>
      <c r="V19" s="99">
        <f>SUMIF('Прил3(разработочная)'!$B$10:$B$1272,C19,'Прил3(разработочная)'!$U$10:$U$1272)</f>
        <v>0</v>
      </c>
      <c r="W19" s="99">
        <f>SUMIF('Прил3(разработочная)'!$B$10:$B$1272,C19,'Прил3(разработочная)'!$V$10:$V$1272)</f>
        <v>0</v>
      </c>
      <c r="X19" s="99">
        <f t="shared" ref="X19:X34" si="10">Y19+AA19</f>
        <v>0</v>
      </c>
      <c r="Y19" s="99">
        <f>SUMIF('Прил3(разработочная)'!$B$10:$B$1272,C19,'Прил3(разработочная)'!$X$10:$X$1272)</f>
        <v>0</v>
      </c>
      <c r="Z19" s="99">
        <f>SUMIF('Прил3(разработочная)'!$B$10:$B$1272,C19,'Прил3(разработочная)'!$Y$10:$Y$1272)</f>
        <v>0</v>
      </c>
      <c r="AA19" s="99">
        <f>SUMIF('Прил3(разработочная)'!$B$10:$B$1272,C19,'Прил3(разработочная)'!$Z$10:$Z$1272)</f>
        <v>0</v>
      </c>
      <c r="AB19" s="99">
        <f>SUMIF('Прил3(разработочная)'!$B$10:$B$1272,C19,'Прил3(разработочная)'!$AA$10:$AA$1272)</f>
        <v>0</v>
      </c>
      <c r="AC19" s="99" t="e">
        <f>SUMIF('Прил3(разработочная)'!$B$10:$B$1272,C19,'Прил3(разработочная)'!#REF!)</f>
        <v>#REF!</v>
      </c>
      <c r="AD19" s="99">
        <f>SUMIF('Прил3(разработочная)'!$B$10:$B$1272,C19,'Прил3(разработочная)'!$AB$10:$AB$1272)</f>
        <v>0</v>
      </c>
      <c r="AE19" s="99">
        <f>SUMIF('Прил3(разработочная)'!$B$10:$B$1272,C19,'Прил3(разработочная)'!$AC$10:$AC$1272)</f>
        <v>0</v>
      </c>
      <c r="AF19" s="99">
        <f>SUMIF('Прил3(разработочная)'!$B$10:$B$1272,C19,'Прил3(разработочная)'!$AD$10:$AD$1272)</f>
        <v>0</v>
      </c>
      <c r="AG19" s="99">
        <f>SUMIF('Прил3(разработочная)'!$B$10:$B$1272,C19,'Прил3(разработочная)'!$AE$10:$AE$1272)</f>
        <v>0</v>
      </c>
      <c r="AH19" s="99">
        <f>SUMIF('Прил3(разработочная)'!$B$10:$B$1272,C19,'Прил3(разработочная)'!$AF$10:$AF$1272)</f>
        <v>0</v>
      </c>
      <c r="AI19" s="99">
        <f>SUMIF('Прил3(разработочная)'!$B$10:$B$1272,C19,'Прил3(разработочная)'!$AG$10:$AG$1272)</f>
        <v>0</v>
      </c>
      <c r="AJ19" s="99">
        <f>SUMIF('Прил3(разработочная)'!$B$10:$B$1272,C19,'Прил3(разработочная)'!$AH$10:$AH$1272)</f>
        <v>0</v>
      </c>
      <c r="AK19" s="99">
        <f>SUMIF('Прил3(разработочная)'!$B$10:$B$1272,C19,'Прил3(разработочная)'!$AI$10:$AI$1272)</f>
        <v>0</v>
      </c>
      <c r="AL19" s="99">
        <f>SUMIF('Прил3(разработочная)'!$B$10:$B$1272,C19,'Прил3(разработочная)'!$AJ$10:$AJ$1272)</f>
        <v>0</v>
      </c>
      <c r="AM19" s="99">
        <f>SUMIF('Прил3(разработочная)'!$B$10:$B$1272,C19,'Прил3(разработочная)'!$AK$10:$AK$1272)</f>
        <v>0</v>
      </c>
      <c r="AN19" s="86" t="str">
        <f t="shared" si="7"/>
        <v>ок</v>
      </c>
      <c r="AO19" s="86" t="str">
        <f t="shared" si="8"/>
        <v>ок</v>
      </c>
    </row>
    <row r="20" spans="1:41" ht="24" customHeight="1">
      <c r="A20" s="64" t="s">
        <v>519</v>
      </c>
      <c r="B20" s="91" t="s">
        <v>344</v>
      </c>
      <c r="C20" s="343" t="s">
        <v>516</v>
      </c>
      <c r="D20" s="99">
        <f t="shared" ref="D20" si="11">(E20+F20)/2</f>
        <v>14.5</v>
      </c>
      <c r="E20" s="99">
        <f>SUMIF('Прил3(разработочная)'!$B$10:$B$1272,C20,'Прил3(разработочная)'!$D$10:$D$1272)</f>
        <v>15</v>
      </c>
      <c r="F20" s="99">
        <f>SUMIF('Прил3(разработочная)'!$B$10:$B$1272,C20,'Прил3(разработочная)'!$E$10:$E$1272)</f>
        <v>14</v>
      </c>
      <c r="G20" s="99">
        <f>SUMIF('Прил3(разработочная)'!$B$10:$B$1272,C20,'Прил3(разработочная)'!$F$10:$F$1272)</f>
        <v>0</v>
      </c>
      <c r="H20" s="99">
        <f>SUMIF('Прил3(разработочная)'!$B$10:$B$1272,C20,'Прил3(разработочная)'!$G$10:$G$1272)</f>
        <v>14</v>
      </c>
      <c r="I20" s="99">
        <f>SUMIF('Прил3(разработочная)'!$B$10:$B$1272,C20,'Прил3(разработочная)'!$H$10:$H$1272)</f>
        <v>0</v>
      </c>
      <c r="J20" s="99">
        <f>SUMIF('Прил3(разработочная)'!$B$10:$B$1272,C20,'Прил3(разработочная)'!$I$10:$I$1272)</f>
        <v>0</v>
      </c>
      <c r="K20" s="99">
        <f>SUMIF('Прил3(разработочная)'!$B$10:$B$1272,C20,'Прил3(разработочная)'!$J$10:$J$1272)</f>
        <v>2</v>
      </c>
      <c r="L20" s="99">
        <f>SUMIF('Прил3(разработочная)'!$B$10:$B$1272,C20,'Прил3(разработочная)'!$K$10:$K$1272)</f>
        <v>0</v>
      </c>
      <c r="M20" s="99">
        <f>SUMIF('Прил3(разработочная)'!$B$10:$B$1272,C20,'Прил3(разработочная)'!$L$10:$L$1272)</f>
        <v>0</v>
      </c>
      <c r="N20" s="99">
        <f>SUMIF('Прил3(разработочная)'!$B$10:$B$1272,C20,'Прил3(разработочная)'!$M$10:$M$1272)</f>
        <v>0</v>
      </c>
      <c r="O20" s="99">
        <f>SUMIF('Прил3(разработочная)'!$B$10:$B$1272,C20,'Прил3(разработочная)'!$N$10:$N$1272)</f>
        <v>1</v>
      </c>
      <c r="P20" s="99">
        <f>SUMIF('Прил3(разработочная)'!$B$10:$B$1272,C20,'Прил3(разработочная)'!$O$10:$O$1272)</f>
        <v>0</v>
      </c>
      <c r="Q20" s="99">
        <f>SUMIF('Прил3(разработочная)'!$B$10:$B$1272,C20,'Прил3(разработочная)'!$P$10:$P$1272)</f>
        <v>1</v>
      </c>
      <c r="R20" s="99">
        <f>SUMIF('Прил3(разработочная)'!$B$10:$B$1272,C20,'Прил3(разработочная)'!$Q$10:$Q$1272)</f>
        <v>0</v>
      </c>
      <c r="S20" s="99">
        <f>SUMIF('Прил3(разработочная)'!$B$10:$B$1272,C20,'Прил3(разработочная)'!$R$10:$R$1272)</f>
        <v>0</v>
      </c>
      <c r="T20" s="99">
        <f>SUMIF('Прил3(разработочная)'!$B$10:$B$1272,C20,'Прил3(разработочная)'!$S$10:$S$1272)</f>
        <v>1</v>
      </c>
      <c r="U20" s="99">
        <f>SUMIF('Прил3(разработочная)'!$B$10:$B$1272,C20,'Прил3(разработочная)'!$T$10:$T$1272)</f>
        <v>6</v>
      </c>
      <c r="V20" s="99">
        <f>SUMIF('Прил3(разработочная)'!$B$10:$B$1272,C20,'Прил3(разработочная)'!$U$10:$U$1272)</f>
        <v>7</v>
      </c>
      <c r="W20" s="99">
        <f>SUMIF('Прил3(разработочная)'!$B$10:$B$1272,C20,'Прил3(разработочная)'!$V$10:$V$1272)</f>
        <v>0</v>
      </c>
      <c r="X20" s="99">
        <f t="shared" ref="X20" si="12">Y20+AA20</f>
        <v>0</v>
      </c>
      <c r="Y20" s="99">
        <f>SUMIF('Прил3(разработочная)'!$B$10:$B$1272,C20,'Прил3(разработочная)'!$X$10:$X$1272)</f>
        <v>0</v>
      </c>
      <c r="Z20" s="99">
        <f>SUMIF('Прил3(разработочная)'!$B$10:$B$1272,C20,'Прил3(разработочная)'!$Y$10:$Y$1272)</f>
        <v>0</v>
      </c>
      <c r="AA20" s="99">
        <f>SUMIF('Прил3(разработочная)'!$B$10:$B$1272,C20,'Прил3(разработочная)'!$Z$10:$Z$1272)</f>
        <v>0</v>
      </c>
      <c r="AB20" s="99">
        <f>SUMIF('Прил3(разработочная)'!$B$10:$B$1272,C20,'Прил3(разработочная)'!$AA$10:$AA$1272)</f>
        <v>0</v>
      </c>
      <c r="AC20" s="99" t="e">
        <f>SUMIF('Прил3(разработочная)'!$B$10:$B$1272,C20,'Прил3(разработочная)'!#REF!)</f>
        <v>#REF!</v>
      </c>
      <c r="AD20" s="99">
        <f>SUMIF('Прил3(разработочная)'!$B$10:$B$1272,C20,'Прил3(разработочная)'!$AB$10:$AB$1272)</f>
        <v>0</v>
      </c>
      <c r="AE20" s="99">
        <f>SUMIF('Прил3(разработочная)'!$B$10:$B$1272,C20,'Прил3(разработочная)'!$AC$10:$AC$1272)</f>
        <v>0</v>
      </c>
      <c r="AF20" s="99">
        <f>SUMIF('Прил3(разработочная)'!$B$10:$B$1272,C20,'Прил3(разработочная)'!$AD$10:$AD$1272)</f>
        <v>1</v>
      </c>
      <c r="AG20" s="99">
        <f>SUMIF('Прил3(разработочная)'!$B$10:$B$1272,C20,'Прил3(разработочная)'!$AE$10:$AE$1272)</f>
        <v>2</v>
      </c>
      <c r="AH20" s="99">
        <f>SUMIF('Прил3(разработочная)'!$B$10:$B$1272,C20,'Прил3(разработочная)'!$AF$10:$AF$1272)</f>
        <v>2</v>
      </c>
      <c r="AI20" s="99">
        <f>SUMIF('Прил3(разработочная)'!$B$10:$B$1272,C20,'Прил3(разработочная)'!$AG$10:$AG$1272)</f>
        <v>3</v>
      </c>
      <c r="AJ20" s="99">
        <f>SUMIF('Прил3(разработочная)'!$B$10:$B$1272,C20,'Прил3(разработочная)'!$AH$10:$AH$1272)</f>
        <v>9</v>
      </c>
      <c r="AK20" s="99">
        <f>SUMIF('Прил3(разработочная)'!$B$10:$B$1272,C20,'Прил3(разработочная)'!$AI$10:$AI$1272)</f>
        <v>0</v>
      </c>
      <c r="AL20" s="99">
        <f>SUMIF('Прил3(разработочная)'!$B$10:$B$1272,C20,'Прил3(разработочная)'!$AJ$10:$AJ$1272)</f>
        <v>0</v>
      </c>
      <c r="AM20" s="99">
        <f>SUMIF('Прил3(разработочная)'!$B$10:$B$1272,C20,'Прил3(разработочная)'!$AK$10:$AK$1272)</f>
        <v>14</v>
      </c>
      <c r="AN20" s="86" t="str">
        <f t="shared" ref="AN20" si="13">IF(F20=(G20+H20+I20+J20),"ок",FALSE)</f>
        <v>ок</v>
      </c>
      <c r="AO20" s="86" t="str">
        <f t="shared" ref="AO20" si="14">IF(F20=SUM(AH20:AJ20),"ок",FALSE)</f>
        <v>ок</v>
      </c>
    </row>
    <row r="21" spans="1:41" ht="27.75" customHeight="1">
      <c r="A21" s="340" t="s">
        <v>506</v>
      </c>
      <c r="B21" s="91" t="s">
        <v>345</v>
      </c>
      <c r="C21" s="344" t="s">
        <v>397</v>
      </c>
      <c r="D21" s="99">
        <f t="shared" si="9"/>
        <v>0</v>
      </c>
      <c r="E21" s="99">
        <f>SUMIF('Прил3(разработочная)'!$B$10:$B$1272,C21,'Прил3(разработочная)'!$D$10:$D$1272)</f>
        <v>0</v>
      </c>
      <c r="F21" s="99">
        <f>SUMIF('Прил3(разработочная)'!$B$10:$B$1272,C21,'Прил3(разработочная)'!$E$10:$E$1272)</f>
        <v>0</v>
      </c>
      <c r="G21" s="99">
        <f>SUMIF('Прил3(разработочная)'!$B$10:$B$1272,C21,'Прил3(разработочная)'!$F$10:$F$1272)</f>
        <v>0</v>
      </c>
      <c r="H21" s="99">
        <f>SUMIF('Прил3(разработочная)'!$B$10:$B$1272,C21,'Прил3(разработочная)'!$G$10:$G$1272)</f>
        <v>0</v>
      </c>
      <c r="I21" s="99">
        <f>SUMIF('Прил3(разработочная)'!$B$10:$B$1272,C21,'Прил3(разработочная)'!$H$10:$H$1272)</f>
        <v>0</v>
      </c>
      <c r="J21" s="99">
        <f>SUMIF('Прил3(разработочная)'!$B$10:$B$1272,C21,'Прил3(разработочная)'!$I$10:$I$1272)</f>
        <v>0</v>
      </c>
      <c r="K21" s="99">
        <f>SUMIF('Прил3(разработочная)'!$B$10:$B$1272,C21,'Прил3(разработочная)'!$J$10:$J$1272)</f>
        <v>0</v>
      </c>
      <c r="L21" s="99">
        <f>SUMIF('Прил3(разработочная)'!$B$10:$B$1272,C21,'Прил3(разработочная)'!$K$10:$K$1272)</f>
        <v>0</v>
      </c>
      <c r="M21" s="99">
        <f>SUMIF('Прил3(разработочная)'!$B$10:$B$1272,C21,'Прил3(разработочная)'!$L$10:$L$1272)</f>
        <v>0</v>
      </c>
      <c r="N21" s="99">
        <f>SUMIF('Прил3(разработочная)'!$B$10:$B$1272,C21,'Прил3(разработочная)'!$M$10:$M$1272)</f>
        <v>0</v>
      </c>
      <c r="O21" s="99">
        <f>SUMIF('Прил3(разработочная)'!$B$10:$B$1272,C21,'Прил3(разработочная)'!$N$10:$N$1272)</f>
        <v>0</v>
      </c>
      <c r="P21" s="99">
        <f>SUMIF('Прил3(разработочная)'!$B$10:$B$1272,C21,'Прил3(разработочная)'!$O$10:$O$1272)</f>
        <v>0</v>
      </c>
      <c r="Q21" s="99">
        <f>SUMIF('Прил3(разработочная)'!$B$10:$B$1272,C21,'Прил3(разработочная)'!$P$10:$P$1272)</f>
        <v>0</v>
      </c>
      <c r="R21" s="99">
        <f>SUMIF('Прил3(разработочная)'!$B$10:$B$1272,C21,'Прил3(разработочная)'!$Q$10:$Q$1272)</f>
        <v>0</v>
      </c>
      <c r="S21" s="99">
        <f>SUMIF('Прил3(разработочная)'!$B$10:$B$1272,C21,'Прил3(разработочная)'!$R$10:$R$1272)</f>
        <v>0</v>
      </c>
      <c r="T21" s="99">
        <f>SUMIF('Прил3(разработочная)'!$B$10:$B$1272,C21,'Прил3(разработочная)'!$S$10:$S$1272)</f>
        <v>0</v>
      </c>
      <c r="U21" s="99">
        <f>SUMIF('Прил3(разработочная)'!$B$10:$B$1272,C21,'Прил3(разработочная)'!$T$10:$T$1272)</f>
        <v>0</v>
      </c>
      <c r="V21" s="99">
        <f>SUMIF('Прил3(разработочная)'!$B$10:$B$1272,C21,'Прил3(разработочная)'!$U$10:$U$1272)</f>
        <v>0</v>
      </c>
      <c r="W21" s="99">
        <f>SUMIF('Прил3(разработочная)'!$B$10:$B$1272,C21,'Прил3(разработочная)'!$V$10:$V$1272)</f>
        <v>0</v>
      </c>
      <c r="X21" s="99">
        <f t="shared" si="10"/>
        <v>0</v>
      </c>
      <c r="Y21" s="99">
        <f>SUMIF('Прил3(разработочная)'!$B$10:$B$1272,C21,'Прил3(разработочная)'!$X$10:$X$1272)</f>
        <v>0</v>
      </c>
      <c r="Z21" s="99">
        <f>SUMIF('Прил3(разработочная)'!$B$10:$B$1272,C21,'Прил3(разработочная)'!$Y$10:$Y$1272)</f>
        <v>0</v>
      </c>
      <c r="AA21" s="99">
        <f>SUMIF('Прил3(разработочная)'!$B$10:$B$1272,C21,'Прил3(разработочная)'!$Z$10:$Z$1272)</f>
        <v>0</v>
      </c>
      <c r="AB21" s="99">
        <f>SUMIF('Прил3(разработочная)'!$B$10:$B$1272,C21,'Прил3(разработочная)'!$AA$10:$AA$1272)</f>
        <v>0</v>
      </c>
      <c r="AC21" s="99" t="e">
        <f>SUMIF('Прил3(разработочная)'!$B$10:$B$1272,C21,'Прил3(разработочная)'!#REF!)</f>
        <v>#REF!</v>
      </c>
      <c r="AD21" s="99">
        <f>SUMIF('Прил3(разработочная)'!$B$10:$B$1272,C21,'Прил3(разработочная)'!$AB$10:$AB$1272)</f>
        <v>0</v>
      </c>
      <c r="AE21" s="99">
        <f>SUMIF('Прил3(разработочная)'!$B$10:$B$1272,C21,'Прил3(разработочная)'!$AC$10:$AC$1272)</f>
        <v>0</v>
      </c>
      <c r="AF21" s="99">
        <f>SUMIF('Прил3(разработочная)'!$B$10:$B$1272,C21,'Прил3(разработочная)'!$AD$10:$AD$1272)</f>
        <v>0</v>
      </c>
      <c r="AG21" s="99">
        <f>SUMIF('Прил3(разработочная)'!$B$10:$B$1272,C21,'Прил3(разработочная)'!$AE$10:$AE$1272)</f>
        <v>0</v>
      </c>
      <c r="AH21" s="99">
        <f>SUMIF('Прил3(разработочная)'!$B$10:$B$1272,C21,'Прил3(разработочная)'!$AF$10:$AF$1272)</f>
        <v>0</v>
      </c>
      <c r="AI21" s="99">
        <f>SUMIF('Прил3(разработочная)'!$B$10:$B$1272,C21,'Прил3(разработочная)'!$AG$10:$AG$1272)</f>
        <v>0</v>
      </c>
      <c r="AJ21" s="99">
        <f>SUMIF('Прил3(разработочная)'!$B$10:$B$1272,C21,'Прил3(разработочная)'!$AH$10:$AH$1272)</f>
        <v>0</v>
      </c>
      <c r="AK21" s="99">
        <f>SUMIF('Прил3(разработочная)'!$B$10:$B$1272,C21,'Прил3(разработочная)'!$AI$10:$AI$1272)</f>
        <v>0</v>
      </c>
      <c r="AL21" s="99">
        <f>SUMIF('Прил3(разработочная)'!$B$10:$B$1272,C21,'Прил3(разработочная)'!$AJ$10:$AJ$1272)</f>
        <v>0</v>
      </c>
      <c r="AM21" s="99">
        <f>SUMIF('Прил3(разработочная)'!$B$10:$B$1272,C21,'Прил3(разработочная)'!$AK$10:$AK$1272)</f>
        <v>0</v>
      </c>
      <c r="AN21" s="86" t="str">
        <f t="shared" si="7"/>
        <v>ок</v>
      </c>
      <c r="AO21" s="86" t="str">
        <f t="shared" si="8"/>
        <v>ок</v>
      </c>
    </row>
    <row r="22" spans="1:41" ht="15.75" customHeight="1">
      <c r="A22" s="340" t="s">
        <v>279</v>
      </c>
      <c r="B22" s="91" t="s">
        <v>346</v>
      </c>
      <c r="C22" s="344" t="s">
        <v>398</v>
      </c>
      <c r="D22" s="99">
        <f t="shared" si="9"/>
        <v>0</v>
      </c>
      <c r="E22" s="99">
        <f>SUMIF('Прил3(разработочная)'!$B$10:$B$1272,C22,'Прил3(разработочная)'!$D$10:$D$1272)</f>
        <v>0</v>
      </c>
      <c r="F22" s="99">
        <f>SUMIF('Прил3(разработочная)'!$B$10:$B$1272,C22,'Прил3(разработочная)'!$E$10:$E$1272)</f>
        <v>0</v>
      </c>
      <c r="G22" s="99">
        <f>SUMIF('Прил3(разработочная)'!$B$10:$B$1272,C22,'Прил3(разработочная)'!$F$10:$F$1272)</f>
        <v>0</v>
      </c>
      <c r="H22" s="99">
        <f>SUMIF('Прил3(разработочная)'!$B$10:$B$1272,C22,'Прил3(разработочная)'!$G$10:$G$1272)</f>
        <v>0</v>
      </c>
      <c r="I22" s="99">
        <f>SUMIF('Прил3(разработочная)'!$B$10:$B$1272,C22,'Прил3(разработочная)'!$H$10:$H$1272)</f>
        <v>0</v>
      </c>
      <c r="J22" s="99">
        <f>SUMIF('Прил3(разработочная)'!$B$10:$B$1272,C22,'Прил3(разработочная)'!$I$10:$I$1272)</f>
        <v>0</v>
      </c>
      <c r="K22" s="99">
        <f>SUMIF('Прил3(разработочная)'!$B$10:$B$1272,C22,'Прил3(разработочная)'!$J$10:$J$1272)</f>
        <v>0</v>
      </c>
      <c r="L22" s="99">
        <f>SUMIF('Прил3(разработочная)'!$B$10:$B$1272,C22,'Прил3(разработочная)'!$K$10:$K$1272)</f>
        <v>0</v>
      </c>
      <c r="M22" s="99">
        <f>SUMIF('Прил3(разработочная)'!$B$10:$B$1272,C22,'Прил3(разработочная)'!$L$10:$L$1272)</f>
        <v>0</v>
      </c>
      <c r="N22" s="99">
        <f>SUMIF('Прил3(разработочная)'!$B$10:$B$1272,C22,'Прил3(разработочная)'!$M$10:$M$1272)</f>
        <v>0</v>
      </c>
      <c r="O22" s="99">
        <f>SUMIF('Прил3(разработочная)'!$B$10:$B$1272,C22,'Прил3(разработочная)'!$N$10:$N$1272)</f>
        <v>0</v>
      </c>
      <c r="P22" s="99">
        <f>SUMIF('Прил3(разработочная)'!$B$10:$B$1272,C22,'Прил3(разработочная)'!$O$10:$O$1272)</f>
        <v>0</v>
      </c>
      <c r="Q22" s="99">
        <f>SUMIF('Прил3(разработочная)'!$B$10:$B$1272,C22,'Прил3(разработочная)'!$P$10:$P$1272)</f>
        <v>0</v>
      </c>
      <c r="R22" s="99">
        <f>SUMIF('Прил3(разработочная)'!$B$10:$B$1272,C22,'Прил3(разработочная)'!$Q$10:$Q$1272)</f>
        <v>0</v>
      </c>
      <c r="S22" s="99">
        <f>SUMIF('Прил3(разработочная)'!$B$10:$B$1272,C22,'Прил3(разработочная)'!$R$10:$R$1272)</f>
        <v>0</v>
      </c>
      <c r="T22" s="99">
        <f>SUMIF('Прил3(разработочная)'!$B$10:$B$1272,C22,'Прил3(разработочная)'!$S$10:$S$1272)</f>
        <v>0</v>
      </c>
      <c r="U22" s="99">
        <f>SUMIF('Прил3(разработочная)'!$B$10:$B$1272,C22,'Прил3(разработочная)'!$T$10:$T$1272)</f>
        <v>0</v>
      </c>
      <c r="V22" s="99">
        <f>SUMIF('Прил3(разработочная)'!$B$10:$B$1272,C22,'Прил3(разработочная)'!$U$10:$U$1272)</f>
        <v>0</v>
      </c>
      <c r="W22" s="99">
        <f>SUMIF('Прил3(разработочная)'!$B$10:$B$1272,C22,'Прил3(разработочная)'!$V$10:$V$1272)</f>
        <v>0</v>
      </c>
      <c r="X22" s="99">
        <f t="shared" si="10"/>
        <v>0</v>
      </c>
      <c r="Y22" s="99">
        <f>SUMIF('Прил3(разработочная)'!$B$10:$B$1272,C22,'Прил3(разработочная)'!$X$10:$X$1272)</f>
        <v>0</v>
      </c>
      <c r="Z22" s="99">
        <f>SUMIF('Прил3(разработочная)'!$B$10:$B$1272,C22,'Прил3(разработочная)'!$Y$10:$Y$1272)</f>
        <v>0</v>
      </c>
      <c r="AA22" s="99">
        <f>SUMIF('Прил3(разработочная)'!$B$10:$B$1272,C22,'Прил3(разработочная)'!$Z$10:$Z$1272)</f>
        <v>0</v>
      </c>
      <c r="AB22" s="99">
        <f>SUMIF('Прил3(разработочная)'!$B$10:$B$1272,C22,'Прил3(разработочная)'!$AA$10:$AA$1272)</f>
        <v>0</v>
      </c>
      <c r="AC22" s="99" t="e">
        <f>SUMIF('Прил3(разработочная)'!$B$10:$B$1272,C22,'Прил3(разработочная)'!#REF!)</f>
        <v>#REF!</v>
      </c>
      <c r="AD22" s="99">
        <f>SUMIF('Прил3(разработочная)'!$B$10:$B$1272,C22,'Прил3(разработочная)'!$AB$10:$AB$1272)</f>
        <v>0</v>
      </c>
      <c r="AE22" s="99">
        <f>SUMIF('Прил3(разработочная)'!$B$10:$B$1272,C22,'Прил3(разработочная)'!$AC$10:$AC$1272)</f>
        <v>0</v>
      </c>
      <c r="AF22" s="99">
        <f>SUMIF('Прил3(разработочная)'!$B$10:$B$1272,C22,'Прил3(разработочная)'!$AD$10:$AD$1272)</f>
        <v>0</v>
      </c>
      <c r="AG22" s="99">
        <f>SUMIF('Прил3(разработочная)'!$B$10:$B$1272,C22,'Прил3(разработочная)'!$AE$10:$AE$1272)</f>
        <v>0</v>
      </c>
      <c r="AH22" s="99">
        <f>SUMIF('Прил3(разработочная)'!$B$10:$B$1272,C22,'Прил3(разработочная)'!$AF$10:$AF$1272)</f>
        <v>0</v>
      </c>
      <c r="AI22" s="99">
        <f>SUMIF('Прил3(разработочная)'!$B$10:$B$1272,C22,'Прил3(разработочная)'!$AG$10:$AG$1272)</f>
        <v>0</v>
      </c>
      <c r="AJ22" s="99">
        <f>SUMIF('Прил3(разработочная)'!$B$10:$B$1272,C22,'Прил3(разработочная)'!$AH$10:$AH$1272)</f>
        <v>0</v>
      </c>
      <c r="AK22" s="99">
        <f>SUMIF('Прил3(разработочная)'!$B$10:$B$1272,C22,'Прил3(разработочная)'!$AI$10:$AI$1272)</f>
        <v>0</v>
      </c>
      <c r="AL22" s="99">
        <f>SUMIF('Прил3(разработочная)'!$B$10:$B$1272,C22,'Прил3(разработочная)'!$AJ$10:$AJ$1272)</f>
        <v>0</v>
      </c>
      <c r="AM22" s="99">
        <f>SUMIF('Прил3(разработочная)'!$B$10:$B$1272,C22,'Прил3(разработочная)'!$AK$10:$AK$1272)</f>
        <v>0</v>
      </c>
      <c r="AN22" s="86" t="str">
        <f t="shared" si="7"/>
        <v>ок</v>
      </c>
      <c r="AO22" s="86" t="str">
        <f t="shared" si="8"/>
        <v>ок</v>
      </c>
    </row>
    <row r="23" spans="1:41" ht="26.25" customHeight="1">
      <c r="A23" s="341" t="s">
        <v>521</v>
      </c>
      <c r="B23" s="91" t="s">
        <v>347</v>
      </c>
      <c r="C23" s="344" t="s">
        <v>399</v>
      </c>
      <c r="D23" s="99">
        <f t="shared" si="9"/>
        <v>16</v>
      </c>
      <c r="E23" s="99">
        <f>SUMIF('Прил3(разработочная)'!$B$10:$B$1272,C23,'Прил3(разработочная)'!$D$10:$D$1272)</f>
        <v>16</v>
      </c>
      <c r="F23" s="99">
        <f>SUMIF('Прил3(разработочная)'!$B$10:$B$1272,C23,'Прил3(разработочная)'!$E$10:$E$1272)</f>
        <v>16</v>
      </c>
      <c r="G23" s="99">
        <f>SUMIF('Прил3(разработочная)'!$B$10:$B$1272,C23,'Прил3(разработочная)'!$F$10:$F$1272)</f>
        <v>0</v>
      </c>
      <c r="H23" s="99">
        <f>SUMIF('Прил3(разработочная)'!$B$10:$B$1272,C23,'Прил3(разработочная)'!$G$10:$G$1272)</f>
        <v>16</v>
      </c>
      <c r="I23" s="99">
        <f>SUMIF('Прил3(разработочная)'!$B$10:$B$1272,C23,'Прил3(разработочная)'!$H$10:$H$1272)</f>
        <v>0</v>
      </c>
      <c r="J23" s="99">
        <f>SUMIF('Прил3(разработочная)'!$B$10:$B$1272,C23,'Прил3(разработочная)'!$I$10:$I$1272)</f>
        <v>0</v>
      </c>
      <c r="K23" s="99">
        <f>SUMIF('Прил3(разработочная)'!$B$10:$B$1272,C23,'Прил3(разработочная)'!$J$10:$J$1272)</f>
        <v>15</v>
      </c>
      <c r="L23" s="99">
        <f>SUMIF('Прил3(разработочная)'!$B$10:$B$1272,C23,'Прил3(разработочная)'!$K$10:$K$1272)</f>
        <v>0</v>
      </c>
      <c r="M23" s="99">
        <f>SUMIF('Прил3(разработочная)'!$B$10:$B$1272,C23,'Прил3(разработочная)'!$L$10:$L$1272)</f>
        <v>0</v>
      </c>
      <c r="N23" s="99">
        <f>SUMIF('Прил3(разработочная)'!$B$10:$B$1272,C23,'Прил3(разработочная)'!$M$10:$M$1272)</f>
        <v>0</v>
      </c>
      <c r="O23" s="99">
        <f>SUMIF('Прил3(разработочная)'!$B$10:$B$1272,C23,'Прил3(разработочная)'!$N$10:$N$1272)</f>
        <v>0</v>
      </c>
      <c r="P23" s="99">
        <f>SUMIF('Прил3(разработочная)'!$B$10:$B$1272,C23,'Прил3(разработочная)'!$O$10:$O$1272)</f>
        <v>2</v>
      </c>
      <c r="Q23" s="99">
        <f>SUMIF('Прил3(разработочная)'!$B$10:$B$1272,C23,'Прил3(разработочная)'!$P$10:$P$1272)</f>
        <v>0</v>
      </c>
      <c r="R23" s="99">
        <f>SUMIF('Прил3(разработочная)'!$B$10:$B$1272,C23,'Прил3(разработочная)'!$Q$10:$Q$1272)</f>
        <v>2</v>
      </c>
      <c r="S23" s="99">
        <f>SUMIF('Прил3(разработочная)'!$B$10:$B$1272,C23,'Прил3(разработочная)'!$R$10:$R$1272)</f>
        <v>1</v>
      </c>
      <c r="T23" s="99">
        <f>SUMIF('Прил3(разработочная)'!$B$10:$B$1272,C23,'Прил3(разработочная)'!$S$10:$S$1272)</f>
        <v>1</v>
      </c>
      <c r="U23" s="99">
        <f>SUMIF('Прил3(разработочная)'!$B$10:$B$1272,C23,'Прил3(разработочная)'!$T$10:$T$1272)</f>
        <v>12</v>
      </c>
      <c r="V23" s="99">
        <f>SUMIF('Прил3(разработочная)'!$B$10:$B$1272,C23,'Прил3(разработочная)'!$U$10:$U$1272)</f>
        <v>3</v>
      </c>
      <c r="W23" s="99">
        <f>SUMIF('Прил3(разработочная)'!$B$10:$B$1272,C23,'Прил3(разработочная)'!$V$10:$V$1272)</f>
        <v>0</v>
      </c>
      <c r="X23" s="99">
        <f t="shared" si="10"/>
        <v>0</v>
      </c>
      <c r="Y23" s="99">
        <f>SUMIF('Прил3(разработочная)'!$B$10:$B$1272,C23,'Прил3(разработочная)'!$X$10:$X$1272)</f>
        <v>0</v>
      </c>
      <c r="Z23" s="99">
        <f>SUMIF('Прил3(разработочная)'!$B$10:$B$1272,C23,'Прил3(разработочная)'!$Y$10:$Y$1272)</f>
        <v>0</v>
      </c>
      <c r="AA23" s="99">
        <f>SUMIF('Прил3(разработочная)'!$B$10:$B$1272,C23,'Прил3(разработочная)'!$Z$10:$Z$1272)</f>
        <v>0</v>
      </c>
      <c r="AB23" s="99">
        <f>SUMIF('Прил3(разработочная)'!$B$10:$B$1272,C23,'Прил3(разработочная)'!$AA$10:$AA$1272)</f>
        <v>0</v>
      </c>
      <c r="AC23" s="99" t="e">
        <f>SUMIF('Прил3(разработочная)'!$B$10:$B$1272,C23,'Прил3(разработочная)'!#REF!)</f>
        <v>#REF!</v>
      </c>
      <c r="AD23" s="99">
        <f>SUMIF('Прил3(разработочная)'!$B$10:$B$1272,C23,'Прил3(разработочная)'!$AB$10:$AB$1272)</f>
        <v>0</v>
      </c>
      <c r="AE23" s="99">
        <f>SUMIF('Прил3(разработочная)'!$B$10:$B$1272,C23,'Прил3(разработочная)'!$AC$10:$AC$1272)</f>
        <v>0</v>
      </c>
      <c r="AF23" s="99">
        <f>SUMIF('Прил3(разработочная)'!$B$10:$B$1272,C23,'Прил3(разработочная)'!$AD$10:$AD$1272)</f>
        <v>0</v>
      </c>
      <c r="AG23" s="99">
        <f>SUMIF('Прил3(разработочная)'!$B$10:$B$1272,C23,'Прил3(разработочная)'!$AE$10:$AE$1272)</f>
        <v>0</v>
      </c>
      <c r="AH23" s="99">
        <f>SUMIF('Прил3(разработочная)'!$B$10:$B$1272,C23,'Прил3(разработочная)'!$AF$10:$AF$1272)</f>
        <v>3</v>
      </c>
      <c r="AI23" s="99">
        <f>SUMIF('Прил3(разработочная)'!$B$10:$B$1272,C23,'Прил3(разработочная)'!$AG$10:$AG$1272)</f>
        <v>13</v>
      </c>
      <c r="AJ23" s="99">
        <f>SUMIF('Прил3(разработочная)'!$B$10:$B$1272,C23,'Прил3(разработочная)'!$AH$10:$AH$1272)</f>
        <v>0</v>
      </c>
      <c r="AK23" s="99">
        <f>SUMIF('Прил3(разработочная)'!$B$10:$B$1272,C23,'Прил3(разработочная)'!$AI$10:$AI$1272)</f>
        <v>0</v>
      </c>
      <c r="AL23" s="99">
        <f>SUMIF('Прил3(разработочная)'!$B$10:$B$1272,C23,'Прил3(разработочная)'!$AJ$10:$AJ$1272)</f>
        <v>0</v>
      </c>
      <c r="AM23" s="99">
        <f>SUMIF('Прил3(разработочная)'!$B$10:$B$1272,C23,'Прил3(разработочная)'!$AK$10:$AK$1272)</f>
        <v>16</v>
      </c>
      <c r="AN23" s="86" t="str">
        <f t="shared" si="7"/>
        <v>ок</v>
      </c>
      <c r="AO23" s="86" t="str">
        <f t="shared" si="8"/>
        <v>ок</v>
      </c>
    </row>
    <row r="24" spans="1:41">
      <c r="A24" s="340" t="s">
        <v>487</v>
      </c>
      <c r="B24" s="91" t="s">
        <v>348</v>
      </c>
      <c r="C24" s="344" t="s">
        <v>400</v>
      </c>
      <c r="D24" s="99">
        <f t="shared" si="9"/>
        <v>2</v>
      </c>
      <c r="E24" s="99">
        <f>SUMIF('Прил3(разработочная)'!$B$10:$B$1272,C24,'Прил3(разработочная)'!$D$10:$D$1272)</f>
        <v>2</v>
      </c>
      <c r="F24" s="99">
        <f>SUMIF('Прил3(разработочная)'!$B$10:$B$1272,C24,'Прил3(разработочная)'!$E$10:$E$1272)</f>
        <v>2</v>
      </c>
      <c r="G24" s="99">
        <f>SUMIF('Прил3(разработочная)'!$B$10:$B$1272,C24,'Прил3(разработочная)'!$F$10:$F$1272)</f>
        <v>0</v>
      </c>
      <c r="H24" s="99">
        <f>SUMIF('Прил3(разработочная)'!$B$10:$B$1272,C24,'Прил3(разработочная)'!$G$10:$G$1272)</f>
        <v>2</v>
      </c>
      <c r="I24" s="99">
        <f>SUMIF('Прил3(разработочная)'!$B$10:$B$1272,C24,'Прил3(разработочная)'!$H$10:$H$1272)</f>
        <v>0</v>
      </c>
      <c r="J24" s="99">
        <f>SUMIF('Прил3(разработочная)'!$B$10:$B$1272,C24,'Прил3(разработочная)'!$I$10:$I$1272)</f>
        <v>0</v>
      </c>
      <c r="K24" s="99">
        <f>SUMIF('Прил3(разработочная)'!$B$10:$B$1272,C24,'Прил3(разработочная)'!$J$10:$J$1272)</f>
        <v>0</v>
      </c>
      <c r="L24" s="99">
        <f>SUMIF('Прил3(разработочная)'!$B$10:$B$1272,C24,'Прил3(разработочная)'!$K$10:$K$1272)</f>
        <v>0</v>
      </c>
      <c r="M24" s="99">
        <f>SUMIF('Прил3(разработочная)'!$B$10:$B$1272,C24,'Прил3(разработочная)'!$L$10:$L$1272)</f>
        <v>0</v>
      </c>
      <c r="N24" s="99">
        <f>SUMIF('Прил3(разработочная)'!$B$10:$B$1272,C24,'Прил3(разработочная)'!$M$10:$M$1272)</f>
        <v>0</v>
      </c>
      <c r="O24" s="99">
        <f>SUMIF('Прил3(разработочная)'!$B$10:$B$1272,C24,'Прил3(разработочная)'!$N$10:$N$1272)</f>
        <v>0</v>
      </c>
      <c r="P24" s="99">
        <f>SUMIF('Прил3(разработочная)'!$B$10:$B$1272,C24,'Прил3(разработочная)'!$O$10:$O$1272)</f>
        <v>0</v>
      </c>
      <c r="Q24" s="99">
        <f>SUMIF('Прил3(разработочная)'!$B$10:$B$1272,C24,'Прил3(разработочная)'!$P$10:$P$1272)</f>
        <v>0</v>
      </c>
      <c r="R24" s="99">
        <f>SUMIF('Прил3(разработочная)'!$B$10:$B$1272,C24,'Прил3(разработочная)'!$Q$10:$Q$1272)</f>
        <v>0</v>
      </c>
      <c r="S24" s="99">
        <f>SUMIF('Прил3(разработочная)'!$B$10:$B$1272,C24,'Прил3(разработочная)'!$R$10:$R$1272)</f>
        <v>0</v>
      </c>
      <c r="T24" s="99">
        <f>SUMIF('Прил3(разработочная)'!$B$10:$B$1272,C24,'Прил3(разработочная)'!$S$10:$S$1272)</f>
        <v>0</v>
      </c>
      <c r="U24" s="99">
        <f>SUMIF('Прил3(разработочная)'!$B$10:$B$1272,C24,'Прил3(разработочная)'!$T$10:$T$1272)</f>
        <v>2</v>
      </c>
      <c r="V24" s="99">
        <f>SUMIF('Прил3(разработочная)'!$B$10:$B$1272,C24,'Прил3(разработочная)'!$U$10:$U$1272)</f>
        <v>0</v>
      </c>
      <c r="W24" s="99">
        <f>SUMIF('Прил3(разработочная)'!$B$10:$B$1272,C24,'Прил3(разработочная)'!$V$10:$V$1272)</f>
        <v>0</v>
      </c>
      <c r="X24" s="99">
        <f t="shared" si="10"/>
        <v>0</v>
      </c>
      <c r="Y24" s="99">
        <f>SUMIF('Прил3(разработочная)'!$B$10:$B$1272,C24,'Прил3(разработочная)'!$X$10:$X$1272)</f>
        <v>0</v>
      </c>
      <c r="Z24" s="99">
        <f>SUMIF('Прил3(разработочная)'!$B$10:$B$1272,C24,'Прил3(разработочная)'!$Y$10:$Y$1272)</f>
        <v>0</v>
      </c>
      <c r="AA24" s="99">
        <f>SUMIF('Прил3(разработочная)'!$B$10:$B$1272,C24,'Прил3(разработочная)'!$Z$10:$Z$1272)</f>
        <v>0</v>
      </c>
      <c r="AB24" s="99">
        <f>SUMIF('Прил3(разработочная)'!$B$10:$B$1272,C24,'Прил3(разработочная)'!$AA$10:$AA$1272)</f>
        <v>0</v>
      </c>
      <c r="AC24" s="99" t="e">
        <f>SUMIF('Прил3(разработочная)'!$B$10:$B$1272,C24,'Прил3(разработочная)'!#REF!)</f>
        <v>#REF!</v>
      </c>
      <c r="AD24" s="99">
        <f>SUMIF('Прил3(разработочная)'!$B$10:$B$1272,C24,'Прил3(разработочная)'!$AB$10:$AB$1272)</f>
        <v>0</v>
      </c>
      <c r="AE24" s="99">
        <f>SUMIF('Прил3(разработочная)'!$B$10:$B$1272,C24,'Прил3(разработочная)'!$AC$10:$AC$1272)</f>
        <v>0</v>
      </c>
      <c r="AF24" s="99">
        <f>SUMIF('Прил3(разработочная)'!$B$10:$B$1272,C24,'Прил3(разработочная)'!$AD$10:$AD$1272)</f>
        <v>0</v>
      </c>
      <c r="AG24" s="99">
        <f>SUMIF('Прил3(разработочная)'!$B$10:$B$1272,C24,'Прил3(разработочная)'!$AE$10:$AE$1272)</f>
        <v>0</v>
      </c>
      <c r="AH24" s="99">
        <f>SUMIF('Прил3(разработочная)'!$B$10:$B$1272,C24,'Прил3(разработочная)'!$AF$10:$AF$1272)</f>
        <v>0</v>
      </c>
      <c r="AI24" s="99">
        <f>SUMIF('Прил3(разработочная)'!$B$10:$B$1272,C24,'Прил3(разработочная)'!$AG$10:$AG$1272)</f>
        <v>2</v>
      </c>
      <c r="AJ24" s="99">
        <f>SUMIF('Прил3(разработочная)'!$B$10:$B$1272,C24,'Прил3(разработочная)'!$AH$10:$AH$1272)</f>
        <v>0</v>
      </c>
      <c r="AK24" s="99">
        <f>SUMIF('Прил3(разработочная)'!$B$10:$B$1272,C24,'Прил3(разработочная)'!$AI$10:$AI$1272)</f>
        <v>0</v>
      </c>
      <c r="AL24" s="99">
        <f>SUMIF('Прил3(разработочная)'!$B$10:$B$1272,C24,'Прил3(разработочная)'!$AJ$10:$AJ$1272)</f>
        <v>0</v>
      </c>
      <c r="AM24" s="99">
        <f>SUMIF('Прил3(разработочная)'!$B$10:$B$1272,C24,'Прил3(разработочная)'!$AK$10:$AK$1272)</f>
        <v>2</v>
      </c>
      <c r="AN24" s="86" t="str">
        <f t="shared" si="7"/>
        <v>ок</v>
      </c>
      <c r="AO24" s="86" t="str">
        <f t="shared" si="8"/>
        <v>ок</v>
      </c>
    </row>
    <row r="25" spans="1:41" ht="24">
      <c r="A25" s="340" t="s">
        <v>500</v>
      </c>
      <c r="B25" s="91" t="s">
        <v>349</v>
      </c>
      <c r="C25" s="344" t="s">
        <v>499</v>
      </c>
      <c r="D25" s="99">
        <f t="shared" si="9"/>
        <v>0</v>
      </c>
      <c r="E25" s="99">
        <f>SUMIF('Прил3(разработочная)'!$B$10:$B$1272,C25,'Прил3(разработочная)'!$D$10:$D$1272)</f>
        <v>0</v>
      </c>
      <c r="F25" s="99">
        <f>SUMIF('Прил3(разработочная)'!$B$10:$B$1272,C25,'Прил3(разработочная)'!$E$10:$E$1272)</f>
        <v>0</v>
      </c>
      <c r="G25" s="99">
        <f>SUMIF('Прил3(разработочная)'!$B$10:$B$1272,C25,'Прил3(разработочная)'!$F$10:$F$1272)</f>
        <v>0</v>
      </c>
      <c r="H25" s="99">
        <f>SUMIF('Прил3(разработочная)'!$B$10:$B$1272,C25,'Прил3(разработочная)'!$G$10:$G$1272)</f>
        <v>0</v>
      </c>
      <c r="I25" s="99">
        <f>SUMIF('Прил3(разработочная)'!$B$10:$B$1272,C25,'Прил3(разработочная)'!$H$10:$H$1272)</f>
        <v>0</v>
      </c>
      <c r="J25" s="99">
        <f>SUMIF('Прил3(разработочная)'!$B$10:$B$1272,C25,'Прил3(разработочная)'!$I$10:$I$1272)</f>
        <v>0</v>
      </c>
      <c r="K25" s="99">
        <f>SUMIF('Прил3(разработочная)'!$B$10:$B$1272,C25,'Прил3(разработочная)'!$J$10:$J$1272)</f>
        <v>0</v>
      </c>
      <c r="L25" s="99">
        <f>SUMIF('Прил3(разработочная)'!$B$10:$B$1272,C25,'Прил3(разработочная)'!$K$10:$K$1272)</f>
        <v>0</v>
      </c>
      <c r="M25" s="99">
        <f>SUMIF('Прил3(разработочная)'!$B$10:$B$1272,C25,'Прил3(разработочная)'!$L$10:$L$1272)</f>
        <v>0</v>
      </c>
      <c r="N25" s="99">
        <f>SUMIF('Прил3(разработочная)'!$B$10:$B$1272,C25,'Прил3(разработочная)'!$M$10:$M$1272)</f>
        <v>0</v>
      </c>
      <c r="O25" s="99">
        <f>SUMIF('Прил3(разработочная)'!$B$10:$B$1272,C25,'Прил3(разработочная)'!$N$10:$N$1272)</f>
        <v>0</v>
      </c>
      <c r="P25" s="99">
        <f>SUMIF('Прил3(разработочная)'!$B$10:$B$1272,C25,'Прил3(разработочная)'!$O$10:$O$1272)</f>
        <v>0</v>
      </c>
      <c r="Q25" s="99">
        <f>SUMIF('Прил3(разработочная)'!$B$10:$B$1272,C25,'Прил3(разработочная)'!$P$10:$P$1272)</f>
        <v>0</v>
      </c>
      <c r="R25" s="99">
        <f>SUMIF('Прил3(разработочная)'!$B$10:$B$1272,C25,'Прил3(разработочная)'!$Q$10:$Q$1272)</f>
        <v>0</v>
      </c>
      <c r="S25" s="99">
        <f>SUMIF('Прил3(разработочная)'!$B$10:$B$1272,C25,'Прил3(разработочная)'!$R$10:$R$1272)</f>
        <v>0</v>
      </c>
      <c r="T25" s="99">
        <f>SUMIF('Прил3(разработочная)'!$B$10:$B$1272,C25,'Прил3(разработочная)'!$S$10:$S$1272)</f>
        <v>0</v>
      </c>
      <c r="U25" s="99">
        <f>SUMIF('Прил3(разработочная)'!$B$10:$B$1272,C25,'Прил3(разработочная)'!$T$10:$T$1272)</f>
        <v>0</v>
      </c>
      <c r="V25" s="99">
        <f>SUMIF('Прил3(разработочная)'!$B$10:$B$1272,C25,'Прил3(разработочная)'!$U$10:$U$1272)</f>
        <v>0</v>
      </c>
      <c r="W25" s="99">
        <f>SUMIF('Прил3(разработочная)'!$B$10:$B$1272,C25,'Прил3(разработочная)'!$V$10:$V$1272)</f>
        <v>0</v>
      </c>
      <c r="X25" s="99">
        <f t="shared" si="10"/>
        <v>0</v>
      </c>
      <c r="Y25" s="99">
        <f>SUMIF('Прил3(разработочная)'!$B$10:$B$1272,C25,'Прил3(разработочная)'!$X$10:$X$1272)</f>
        <v>0</v>
      </c>
      <c r="Z25" s="99">
        <f>SUMIF('Прил3(разработочная)'!$B$10:$B$1272,C25,'Прил3(разработочная)'!$Y$10:$Y$1272)</f>
        <v>0</v>
      </c>
      <c r="AA25" s="99">
        <f>SUMIF('Прил3(разработочная)'!$B$10:$B$1272,C25,'Прил3(разработочная)'!$Z$10:$Z$1272)</f>
        <v>0</v>
      </c>
      <c r="AB25" s="99">
        <f>SUMIF('Прил3(разработочная)'!$B$10:$B$1272,C25,'Прил3(разработочная)'!$AA$10:$AA$1272)</f>
        <v>0</v>
      </c>
      <c r="AC25" s="99" t="e">
        <f>SUMIF('Прил3(разработочная)'!$B$10:$B$1272,C25,'Прил3(разработочная)'!#REF!)</f>
        <v>#REF!</v>
      </c>
      <c r="AD25" s="99">
        <f>SUMIF('Прил3(разработочная)'!$B$10:$B$1272,C25,'Прил3(разработочная)'!$AB$10:$AB$1272)</f>
        <v>0</v>
      </c>
      <c r="AE25" s="99">
        <f>SUMIF('Прил3(разработочная)'!$B$10:$B$1272,C25,'Прил3(разработочная)'!$AC$10:$AC$1272)</f>
        <v>0</v>
      </c>
      <c r="AF25" s="99">
        <f>SUMIF('Прил3(разработочная)'!$B$10:$B$1272,C25,'Прил3(разработочная)'!$AD$10:$AD$1272)</f>
        <v>0</v>
      </c>
      <c r="AG25" s="99">
        <f>SUMIF('Прил3(разработочная)'!$B$10:$B$1272,C25,'Прил3(разработочная)'!$AE$10:$AE$1272)</f>
        <v>0</v>
      </c>
      <c r="AH25" s="99">
        <f>SUMIF('Прил3(разработочная)'!$B$10:$B$1272,C25,'Прил3(разработочная)'!$AF$10:$AF$1272)</f>
        <v>0</v>
      </c>
      <c r="AI25" s="99">
        <f>SUMIF('Прил3(разработочная)'!$B$10:$B$1272,C25,'Прил3(разработочная)'!$AG$10:$AG$1272)</f>
        <v>0</v>
      </c>
      <c r="AJ25" s="99">
        <f>SUMIF('Прил3(разработочная)'!$B$10:$B$1272,C25,'Прил3(разработочная)'!$AH$10:$AH$1272)</f>
        <v>0</v>
      </c>
      <c r="AK25" s="99">
        <f>SUMIF('Прил3(разработочная)'!$B$10:$B$1272,C25,'Прил3(разработочная)'!$AI$10:$AI$1272)</f>
        <v>0</v>
      </c>
      <c r="AL25" s="99">
        <f>SUMIF('Прил3(разработочная)'!$B$10:$B$1272,C25,'Прил3(разработочная)'!$AJ$10:$AJ$1272)</f>
        <v>0</v>
      </c>
      <c r="AM25" s="99">
        <f>SUMIF('Прил3(разработочная)'!$B$10:$B$1272,C25,'Прил3(разработочная)'!$AK$10:$AK$1272)</f>
        <v>0</v>
      </c>
      <c r="AN25" s="86" t="str">
        <f t="shared" si="7"/>
        <v>ок</v>
      </c>
      <c r="AO25" s="86" t="str">
        <f t="shared" si="8"/>
        <v>ок</v>
      </c>
    </row>
    <row r="26" spans="1:41" ht="14.25" customHeight="1">
      <c r="A26" s="340" t="s">
        <v>488</v>
      </c>
      <c r="B26" s="91" t="s">
        <v>350</v>
      </c>
      <c r="C26" s="344" t="s">
        <v>401</v>
      </c>
      <c r="D26" s="99">
        <f t="shared" si="9"/>
        <v>4</v>
      </c>
      <c r="E26" s="99">
        <f>SUMIF('Прил3(разработочная)'!$B$10:$B$1272,C26,'Прил3(разработочная)'!$D$10:$D$1272)</f>
        <v>5</v>
      </c>
      <c r="F26" s="99">
        <f>SUMIF('Прил3(разработочная)'!$B$10:$B$1272,C26,'Прил3(разработочная)'!$E$10:$E$1272)</f>
        <v>3</v>
      </c>
      <c r="G26" s="99">
        <f>SUMIF('Прил3(разработочная)'!$B$10:$B$1272,C26,'Прил3(разработочная)'!$F$10:$F$1272)</f>
        <v>0</v>
      </c>
      <c r="H26" s="99">
        <f>SUMIF('Прил3(разработочная)'!$B$10:$B$1272,C26,'Прил3(разработочная)'!$G$10:$G$1272)</f>
        <v>3</v>
      </c>
      <c r="I26" s="99">
        <f>SUMIF('Прил3(разработочная)'!$B$10:$B$1272,C26,'Прил3(разработочная)'!$H$10:$H$1272)</f>
        <v>0</v>
      </c>
      <c r="J26" s="99">
        <f>SUMIF('Прил3(разработочная)'!$B$10:$B$1272,C26,'Прил3(разработочная)'!$I$10:$I$1272)</f>
        <v>0</v>
      </c>
      <c r="K26" s="99">
        <f>SUMIF('Прил3(разработочная)'!$B$10:$B$1272,C26,'Прил3(разработочная)'!$J$10:$J$1272)</f>
        <v>2</v>
      </c>
      <c r="L26" s="99">
        <f>SUMIF('Прил3(разработочная)'!$B$10:$B$1272,C26,'Прил3(разработочная)'!$K$10:$K$1272)</f>
        <v>0</v>
      </c>
      <c r="M26" s="99">
        <f>SUMIF('Прил3(разработочная)'!$B$10:$B$1272,C26,'Прил3(разработочная)'!$L$10:$L$1272)</f>
        <v>0</v>
      </c>
      <c r="N26" s="99">
        <f>SUMIF('Прил3(разработочная)'!$B$10:$B$1272,C26,'Прил3(разработочная)'!$M$10:$M$1272)</f>
        <v>0</v>
      </c>
      <c r="O26" s="99">
        <f>SUMIF('Прил3(разработочная)'!$B$10:$B$1272,C26,'Прил3(разработочная)'!$N$10:$N$1272)</f>
        <v>1</v>
      </c>
      <c r="P26" s="99">
        <f>SUMIF('Прил3(разработочная)'!$B$10:$B$1272,C26,'Прил3(разработочная)'!$O$10:$O$1272)</f>
        <v>0</v>
      </c>
      <c r="Q26" s="99">
        <f>SUMIF('Прил3(разработочная)'!$B$10:$B$1272,C26,'Прил3(разработочная)'!$P$10:$P$1272)</f>
        <v>1</v>
      </c>
      <c r="R26" s="99">
        <f>SUMIF('Прил3(разработочная)'!$B$10:$B$1272,C26,'Прил3(разработочная)'!$Q$10:$Q$1272)</f>
        <v>0</v>
      </c>
      <c r="S26" s="99">
        <f>SUMIF('Прил3(разработочная)'!$B$10:$B$1272,C26,'Прил3(разработочная)'!$R$10:$R$1272)</f>
        <v>1</v>
      </c>
      <c r="T26" s="99">
        <f>SUMIF('Прил3(разработочная)'!$B$10:$B$1272,C26,'Прил3(разработочная)'!$S$10:$S$1272)</f>
        <v>1</v>
      </c>
      <c r="U26" s="99">
        <f>SUMIF('Прил3(разработочная)'!$B$10:$B$1272,C26,'Прил3(разработочная)'!$T$10:$T$1272)</f>
        <v>1</v>
      </c>
      <c r="V26" s="99">
        <f>SUMIF('Прил3(разработочная)'!$B$10:$B$1272,C26,'Прил3(разработочная)'!$U$10:$U$1272)</f>
        <v>1</v>
      </c>
      <c r="W26" s="99">
        <f>SUMIF('Прил3(разработочная)'!$B$10:$B$1272,C26,'Прил3(разработочная)'!$V$10:$V$1272)</f>
        <v>0</v>
      </c>
      <c r="X26" s="99">
        <f t="shared" si="10"/>
        <v>0</v>
      </c>
      <c r="Y26" s="99">
        <f>SUMIF('Прил3(разработочная)'!$B$10:$B$1272,C26,'Прил3(разработочная)'!$X$10:$X$1272)</f>
        <v>0</v>
      </c>
      <c r="Z26" s="99">
        <f>SUMIF('Прил3(разработочная)'!$B$10:$B$1272,C26,'Прил3(разработочная)'!$Y$10:$Y$1272)</f>
        <v>0</v>
      </c>
      <c r="AA26" s="99">
        <f>SUMIF('Прил3(разработочная)'!$B$10:$B$1272,C26,'Прил3(разработочная)'!$Z$10:$Z$1272)</f>
        <v>0</v>
      </c>
      <c r="AB26" s="99">
        <f>SUMIF('Прил3(разработочная)'!$B$10:$B$1272,C26,'Прил3(разработочная)'!$AA$10:$AA$1272)</f>
        <v>0</v>
      </c>
      <c r="AC26" s="99" t="e">
        <f>SUMIF('Прил3(разработочная)'!$B$10:$B$1272,C26,'Прил3(разработочная)'!#REF!)</f>
        <v>#REF!</v>
      </c>
      <c r="AD26" s="99">
        <f>SUMIF('Прил3(разработочная)'!$B$10:$B$1272,C26,'Прил3(разработочная)'!$AB$10:$AB$1272)</f>
        <v>0</v>
      </c>
      <c r="AE26" s="99">
        <f>SUMIF('Прил3(разработочная)'!$B$10:$B$1272,C26,'Прил3(разработочная)'!$AC$10:$AC$1272)</f>
        <v>0</v>
      </c>
      <c r="AF26" s="99">
        <f>SUMIF('Прил3(разработочная)'!$B$10:$B$1272,C26,'Прил3(разработочная)'!$AD$10:$AD$1272)</f>
        <v>0</v>
      </c>
      <c r="AG26" s="99">
        <f>SUMIF('Прил3(разработочная)'!$B$10:$B$1272,C26,'Прил3(разработочная)'!$AE$10:$AE$1272)</f>
        <v>2</v>
      </c>
      <c r="AH26" s="99">
        <f>SUMIF('Прил3(разработочная)'!$B$10:$B$1272,C26,'Прил3(разработочная)'!$AF$10:$AF$1272)</f>
        <v>1</v>
      </c>
      <c r="AI26" s="99">
        <f>SUMIF('Прил3(разработочная)'!$B$10:$B$1272,C26,'Прил3(разработочная)'!$AG$10:$AG$1272)</f>
        <v>2</v>
      </c>
      <c r="AJ26" s="99">
        <f>SUMIF('Прил3(разработочная)'!$B$10:$B$1272,C26,'Прил3(разработочная)'!$AH$10:$AH$1272)</f>
        <v>0</v>
      </c>
      <c r="AK26" s="99">
        <f>SUMIF('Прил3(разработочная)'!$B$10:$B$1272,C26,'Прил3(разработочная)'!$AI$10:$AI$1272)</f>
        <v>0</v>
      </c>
      <c r="AL26" s="99">
        <f>SUMIF('Прил3(разработочная)'!$B$10:$B$1272,C26,'Прил3(разработочная)'!$AJ$10:$AJ$1272)</f>
        <v>0</v>
      </c>
      <c r="AM26" s="99">
        <f>SUMIF('Прил3(разработочная)'!$B$10:$B$1272,C26,'Прил3(разработочная)'!$AK$10:$AK$1272)</f>
        <v>3</v>
      </c>
      <c r="AN26" s="86" t="str">
        <f t="shared" si="7"/>
        <v>ок</v>
      </c>
      <c r="AO26" s="86" t="str">
        <f t="shared" si="8"/>
        <v>ок</v>
      </c>
    </row>
    <row r="27" spans="1:41" ht="15.75" customHeight="1">
      <c r="A27" s="340" t="s">
        <v>472</v>
      </c>
      <c r="B27" s="91" t="s">
        <v>351</v>
      </c>
      <c r="C27" s="344" t="s">
        <v>402</v>
      </c>
      <c r="D27" s="99">
        <f t="shared" si="9"/>
        <v>1</v>
      </c>
      <c r="E27" s="99">
        <f>SUMIF('Прил3(разработочная)'!$B$10:$B$1272,C27,'Прил3(разработочная)'!$D$10:$D$1272)</f>
        <v>1</v>
      </c>
      <c r="F27" s="99">
        <f>SUMIF('Прил3(разработочная)'!$B$10:$B$1272,C27,'Прил3(разработочная)'!$E$10:$E$1272)</f>
        <v>1</v>
      </c>
      <c r="G27" s="99">
        <f>SUMIF('Прил3(разработочная)'!$B$10:$B$1272,C27,'Прил3(разработочная)'!$F$10:$F$1272)</f>
        <v>0</v>
      </c>
      <c r="H27" s="99">
        <f>SUMIF('Прил3(разработочная)'!$B$10:$B$1272,C27,'Прил3(разработочная)'!$G$10:$G$1272)</f>
        <v>1</v>
      </c>
      <c r="I27" s="99">
        <f>SUMIF('Прил3(разработочная)'!$B$10:$B$1272,C27,'Прил3(разработочная)'!$H$10:$H$1272)</f>
        <v>0</v>
      </c>
      <c r="J27" s="99">
        <f>SUMIF('Прил3(разработочная)'!$B$10:$B$1272,C27,'Прил3(разработочная)'!$I$10:$I$1272)</f>
        <v>0</v>
      </c>
      <c r="K27" s="99">
        <f>SUMIF('Прил3(разработочная)'!$B$10:$B$1272,C27,'Прил3(разработочная)'!$J$10:$J$1272)</f>
        <v>1</v>
      </c>
      <c r="L27" s="99">
        <f>SUMIF('Прил3(разработочная)'!$B$10:$B$1272,C27,'Прил3(разработочная)'!$K$10:$K$1272)</f>
        <v>0</v>
      </c>
      <c r="M27" s="99">
        <f>SUMIF('Прил3(разработочная)'!$B$10:$B$1272,C27,'Прил3(разработочная)'!$L$10:$L$1272)</f>
        <v>0</v>
      </c>
      <c r="N27" s="99">
        <f>SUMIF('Прил3(разработочная)'!$B$10:$B$1272,C27,'Прил3(разработочная)'!$M$10:$M$1272)</f>
        <v>0</v>
      </c>
      <c r="O27" s="99">
        <f>SUMIF('Прил3(разработочная)'!$B$10:$B$1272,C27,'Прил3(разработочная)'!$N$10:$N$1272)</f>
        <v>1</v>
      </c>
      <c r="P27" s="99">
        <f>SUMIF('Прил3(разработочная)'!$B$10:$B$1272,C27,'Прил3(разработочная)'!$O$10:$O$1272)</f>
        <v>0</v>
      </c>
      <c r="Q27" s="99">
        <f>SUMIF('Прил3(разработочная)'!$B$10:$B$1272,C27,'Прил3(разработочная)'!$P$10:$P$1272)</f>
        <v>0</v>
      </c>
      <c r="R27" s="99">
        <f>SUMIF('Прил3(разработочная)'!$B$10:$B$1272,C27,'Прил3(разработочная)'!$Q$10:$Q$1272)</f>
        <v>0</v>
      </c>
      <c r="S27" s="99">
        <f>SUMIF('Прил3(разработочная)'!$B$10:$B$1272,C27,'Прил3(разработочная)'!$R$10:$R$1272)</f>
        <v>0</v>
      </c>
      <c r="T27" s="99">
        <f>SUMIF('Прил3(разработочная)'!$B$10:$B$1272,C27,'Прил3(разработочная)'!$S$10:$S$1272)</f>
        <v>0</v>
      </c>
      <c r="U27" s="99">
        <f>SUMIF('Прил3(разработочная)'!$B$10:$B$1272,C27,'Прил3(разработочная)'!$T$10:$T$1272)</f>
        <v>1</v>
      </c>
      <c r="V27" s="99">
        <f>SUMIF('Прил3(разработочная)'!$B$10:$B$1272,C27,'Прил3(разработочная)'!$U$10:$U$1272)</f>
        <v>0</v>
      </c>
      <c r="W27" s="99">
        <f>SUMIF('Прил3(разработочная)'!$B$10:$B$1272,C27,'Прил3(разработочная)'!$V$10:$V$1272)</f>
        <v>0</v>
      </c>
      <c r="X27" s="99">
        <f t="shared" si="10"/>
        <v>0</v>
      </c>
      <c r="Y27" s="99">
        <f>SUMIF('Прил3(разработочная)'!$B$10:$B$1272,C27,'Прил3(разработочная)'!$X$10:$X$1272)</f>
        <v>0</v>
      </c>
      <c r="Z27" s="99">
        <f>SUMIF('Прил3(разработочная)'!$B$10:$B$1272,C27,'Прил3(разработочная)'!$Y$10:$Y$1272)</f>
        <v>0</v>
      </c>
      <c r="AA27" s="99">
        <f>SUMIF('Прил3(разработочная)'!$B$10:$B$1272,C27,'Прил3(разработочная)'!$Z$10:$Z$1272)</f>
        <v>0</v>
      </c>
      <c r="AB27" s="99">
        <f>SUMIF('Прил3(разработочная)'!$B$10:$B$1272,C27,'Прил3(разработочная)'!$AA$10:$AA$1272)</f>
        <v>0</v>
      </c>
      <c r="AC27" s="99" t="e">
        <f>SUMIF('Прил3(разработочная)'!$B$10:$B$1272,C27,'Прил3(разработочная)'!#REF!)</f>
        <v>#REF!</v>
      </c>
      <c r="AD27" s="99">
        <f>SUMIF('Прил3(разработочная)'!$B$10:$B$1272,C27,'Прил3(разработочная)'!$AB$10:$AB$1272)</f>
        <v>0</v>
      </c>
      <c r="AE27" s="99">
        <f>SUMIF('Прил3(разработочная)'!$B$10:$B$1272,C27,'Прил3(разработочная)'!$AC$10:$AC$1272)</f>
        <v>0</v>
      </c>
      <c r="AF27" s="99">
        <f>SUMIF('Прил3(разработочная)'!$B$10:$B$1272,C27,'Прил3(разработочная)'!$AD$10:$AD$1272)</f>
        <v>1</v>
      </c>
      <c r="AG27" s="99">
        <f>SUMIF('Прил3(разработочная)'!$B$10:$B$1272,C27,'Прил3(разработочная)'!$AE$10:$AE$1272)</f>
        <v>1</v>
      </c>
      <c r="AH27" s="99">
        <f>SUMIF('Прил3(разработочная)'!$B$10:$B$1272,C27,'Прил3(разработочная)'!$AF$10:$AF$1272)</f>
        <v>0</v>
      </c>
      <c r="AI27" s="99">
        <f>SUMIF('Прил3(разработочная)'!$B$10:$B$1272,C27,'Прил3(разработочная)'!$AG$10:$AG$1272)</f>
        <v>1</v>
      </c>
      <c r="AJ27" s="99">
        <f>SUMIF('Прил3(разработочная)'!$B$10:$B$1272,C27,'Прил3(разработочная)'!$AH$10:$AH$1272)</f>
        <v>0</v>
      </c>
      <c r="AK27" s="99">
        <f>SUMIF('Прил3(разработочная)'!$B$10:$B$1272,C27,'Прил3(разработочная)'!$AI$10:$AI$1272)</f>
        <v>0</v>
      </c>
      <c r="AL27" s="99">
        <f>SUMIF('Прил3(разработочная)'!$B$10:$B$1272,C27,'Прил3(разработочная)'!$AJ$10:$AJ$1272)</f>
        <v>0</v>
      </c>
      <c r="AM27" s="99">
        <f>SUMIF('Прил3(разработочная)'!$B$10:$B$1272,C27,'Прил3(разработочная)'!$AK$10:$AK$1272)</f>
        <v>1</v>
      </c>
      <c r="AN27" s="86" t="str">
        <f t="shared" si="7"/>
        <v>ок</v>
      </c>
      <c r="AO27" s="86" t="str">
        <f t="shared" si="8"/>
        <v>ок</v>
      </c>
    </row>
    <row r="28" spans="1:41" ht="15.75" customHeight="1">
      <c r="A28" s="340" t="s">
        <v>473</v>
      </c>
      <c r="B28" s="91" t="s">
        <v>352</v>
      </c>
      <c r="C28" s="344" t="s">
        <v>403</v>
      </c>
      <c r="D28" s="99">
        <f t="shared" si="9"/>
        <v>0</v>
      </c>
      <c r="E28" s="99">
        <f>SUMIF('Прил3(разработочная)'!$B$10:$B$1272,C28,'Прил3(разработочная)'!$D$10:$D$1272)</f>
        <v>0</v>
      </c>
      <c r="F28" s="99">
        <f>SUMIF('Прил3(разработочная)'!$B$10:$B$1272,C28,'Прил3(разработочная)'!$E$10:$E$1272)</f>
        <v>0</v>
      </c>
      <c r="G28" s="99">
        <f>SUMIF('Прил3(разработочная)'!$B$10:$B$1272,C28,'Прил3(разработочная)'!$F$10:$F$1272)</f>
        <v>0</v>
      </c>
      <c r="H28" s="99">
        <f>SUMIF('Прил3(разработочная)'!$B$10:$B$1272,C28,'Прил3(разработочная)'!$G$10:$G$1272)</f>
        <v>0</v>
      </c>
      <c r="I28" s="99">
        <f>SUMIF('Прил3(разработочная)'!$B$10:$B$1272,C28,'Прил3(разработочная)'!$H$10:$H$1272)</f>
        <v>0</v>
      </c>
      <c r="J28" s="99">
        <f>SUMIF('Прил3(разработочная)'!$B$10:$B$1272,C28,'Прил3(разработочная)'!$I$10:$I$1272)</f>
        <v>0</v>
      </c>
      <c r="K28" s="99">
        <f>SUMIF('Прил3(разработочная)'!$B$10:$B$1272,C28,'Прил3(разработочная)'!$J$10:$J$1272)</f>
        <v>0</v>
      </c>
      <c r="L28" s="99">
        <f>SUMIF('Прил3(разработочная)'!$B$10:$B$1272,C28,'Прил3(разработочная)'!$K$10:$K$1272)</f>
        <v>0</v>
      </c>
      <c r="M28" s="99">
        <f>SUMIF('Прил3(разработочная)'!$B$10:$B$1272,C28,'Прил3(разработочная)'!$L$10:$L$1272)</f>
        <v>0</v>
      </c>
      <c r="N28" s="99">
        <f>SUMIF('Прил3(разработочная)'!$B$10:$B$1272,C28,'Прил3(разработочная)'!$M$10:$M$1272)</f>
        <v>0</v>
      </c>
      <c r="O28" s="99">
        <f>SUMIF('Прил3(разработочная)'!$B$10:$B$1272,C28,'Прил3(разработочная)'!$N$10:$N$1272)</f>
        <v>0</v>
      </c>
      <c r="P28" s="99">
        <f>SUMIF('Прил3(разработочная)'!$B$10:$B$1272,C28,'Прил3(разработочная)'!$O$10:$O$1272)</f>
        <v>0</v>
      </c>
      <c r="Q28" s="99">
        <f>SUMIF('Прил3(разработочная)'!$B$10:$B$1272,C28,'Прил3(разработочная)'!$P$10:$P$1272)</f>
        <v>0</v>
      </c>
      <c r="R28" s="99">
        <f>SUMIF('Прил3(разработочная)'!$B$10:$B$1272,C28,'Прил3(разработочная)'!$Q$10:$Q$1272)</f>
        <v>0</v>
      </c>
      <c r="S28" s="99">
        <f>SUMIF('Прил3(разработочная)'!$B$10:$B$1272,C28,'Прил3(разработочная)'!$R$10:$R$1272)</f>
        <v>0</v>
      </c>
      <c r="T28" s="99">
        <f>SUMIF('Прил3(разработочная)'!$B$10:$B$1272,C28,'Прил3(разработочная)'!$S$10:$S$1272)</f>
        <v>0</v>
      </c>
      <c r="U28" s="99">
        <f>SUMIF('Прил3(разработочная)'!$B$10:$B$1272,C28,'Прил3(разработочная)'!$T$10:$T$1272)</f>
        <v>0</v>
      </c>
      <c r="V28" s="99">
        <f>SUMIF('Прил3(разработочная)'!$B$10:$B$1272,C28,'Прил3(разработочная)'!$U$10:$U$1272)</f>
        <v>0</v>
      </c>
      <c r="W28" s="99">
        <f>SUMIF('Прил3(разработочная)'!$B$10:$B$1272,C28,'Прил3(разработочная)'!$V$10:$V$1272)</f>
        <v>0</v>
      </c>
      <c r="X28" s="99">
        <f t="shared" si="10"/>
        <v>0</v>
      </c>
      <c r="Y28" s="99">
        <f>SUMIF('Прил3(разработочная)'!$B$10:$B$1272,C28,'Прил3(разработочная)'!$X$10:$X$1272)</f>
        <v>0</v>
      </c>
      <c r="Z28" s="99">
        <f>SUMIF('Прил3(разработочная)'!$B$10:$B$1272,C28,'Прил3(разработочная)'!$Y$10:$Y$1272)</f>
        <v>0</v>
      </c>
      <c r="AA28" s="99">
        <f>SUMIF('Прил3(разработочная)'!$B$10:$B$1272,C28,'Прил3(разработочная)'!$Z$10:$Z$1272)</f>
        <v>0</v>
      </c>
      <c r="AB28" s="99">
        <f>SUMIF('Прил3(разработочная)'!$B$10:$B$1272,C28,'Прил3(разработочная)'!$AA$10:$AA$1272)</f>
        <v>0</v>
      </c>
      <c r="AC28" s="99" t="e">
        <f>SUMIF('Прил3(разработочная)'!$B$10:$B$1272,C28,'Прил3(разработочная)'!#REF!)</f>
        <v>#REF!</v>
      </c>
      <c r="AD28" s="99">
        <f>SUMIF('Прил3(разработочная)'!$B$10:$B$1272,C28,'Прил3(разработочная)'!$AB$10:$AB$1272)</f>
        <v>0</v>
      </c>
      <c r="AE28" s="99">
        <f>SUMIF('Прил3(разработочная)'!$B$10:$B$1272,C28,'Прил3(разработочная)'!$AC$10:$AC$1272)</f>
        <v>0</v>
      </c>
      <c r="AF28" s="99">
        <f>SUMIF('Прил3(разработочная)'!$B$10:$B$1272,C28,'Прил3(разработочная)'!$AD$10:$AD$1272)</f>
        <v>0</v>
      </c>
      <c r="AG28" s="99">
        <f>SUMIF('Прил3(разработочная)'!$B$10:$B$1272,C28,'Прил3(разработочная)'!$AE$10:$AE$1272)</f>
        <v>0</v>
      </c>
      <c r="AH28" s="99">
        <f>SUMIF('Прил3(разработочная)'!$B$10:$B$1272,C28,'Прил3(разработочная)'!$AF$10:$AF$1272)</f>
        <v>0</v>
      </c>
      <c r="AI28" s="99">
        <f>SUMIF('Прил3(разработочная)'!$B$10:$B$1272,C28,'Прил3(разработочная)'!$AG$10:$AG$1272)</f>
        <v>0</v>
      </c>
      <c r="AJ28" s="99">
        <f>SUMIF('Прил3(разработочная)'!$B$10:$B$1272,C28,'Прил3(разработочная)'!$AH$10:$AH$1272)</f>
        <v>0</v>
      </c>
      <c r="AK28" s="99">
        <f>SUMIF('Прил3(разработочная)'!$B$10:$B$1272,C28,'Прил3(разработочная)'!$AI$10:$AI$1272)</f>
        <v>0</v>
      </c>
      <c r="AL28" s="99">
        <f>SUMIF('Прил3(разработочная)'!$B$10:$B$1272,C28,'Прил3(разработочная)'!$AJ$10:$AJ$1272)</f>
        <v>0</v>
      </c>
      <c r="AM28" s="99">
        <f>SUMIF('Прил3(разработочная)'!$B$10:$B$1272,C28,'Прил3(разработочная)'!$AK$10:$AK$1272)</f>
        <v>0</v>
      </c>
      <c r="AN28" s="86" t="str">
        <f t="shared" si="7"/>
        <v>ок</v>
      </c>
      <c r="AO28" s="86" t="str">
        <f t="shared" si="8"/>
        <v>ок</v>
      </c>
    </row>
    <row r="29" spans="1:41" ht="14.25" customHeight="1">
      <c r="A29" s="340" t="s">
        <v>475</v>
      </c>
      <c r="B29" s="91" t="s">
        <v>353</v>
      </c>
      <c r="C29" s="344" t="s">
        <v>404</v>
      </c>
      <c r="D29" s="99">
        <f t="shared" si="9"/>
        <v>0</v>
      </c>
      <c r="E29" s="99">
        <f>SUMIF('Прил3(разработочная)'!$B$10:$B$1272,C29,'Прил3(разработочная)'!$D$10:$D$1272)</f>
        <v>0</v>
      </c>
      <c r="F29" s="99">
        <f>SUMIF('Прил3(разработочная)'!$B$10:$B$1272,C29,'Прил3(разработочная)'!$E$10:$E$1272)</f>
        <v>0</v>
      </c>
      <c r="G29" s="99">
        <f>SUMIF('Прил3(разработочная)'!$B$10:$B$1272,C29,'Прил3(разработочная)'!$F$10:$F$1272)</f>
        <v>0</v>
      </c>
      <c r="H29" s="99">
        <f>SUMIF('Прил3(разработочная)'!$B$10:$B$1272,C29,'Прил3(разработочная)'!$G$10:$G$1272)</f>
        <v>0</v>
      </c>
      <c r="I29" s="99">
        <f>SUMIF('Прил3(разработочная)'!$B$10:$B$1272,C29,'Прил3(разработочная)'!$H$10:$H$1272)</f>
        <v>0</v>
      </c>
      <c r="J29" s="99">
        <f>SUMIF('Прил3(разработочная)'!$B$10:$B$1272,C29,'Прил3(разработочная)'!$I$10:$I$1272)</f>
        <v>0</v>
      </c>
      <c r="K29" s="99">
        <f>SUMIF('Прил3(разработочная)'!$B$10:$B$1272,C29,'Прил3(разработочная)'!$J$10:$J$1272)</f>
        <v>0</v>
      </c>
      <c r="L29" s="99">
        <f>SUMIF('Прил3(разработочная)'!$B$10:$B$1272,C29,'Прил3(разработочная)'!$K$10:$K$1272)</f>
        <v>0</v>
      </c>
      <c r="M29" s="99">
        <f>SUMIF('Прил3(разработочная)'!$B$10:$B$1272,C29,'Прил3(разработочная)'!$L$10:$L$1272)</f>
        <v>0</v>
      </c>
      <c r="N29" s="99">
        <f>SUMIF('Прил3(разработочная)'!$B$10:$B$1272,C29,'Прил3(разработочная)'!$M$10:$M$1272)</f>
        <v>0</v>
      </c>
      <c r="O29" s="99">
        <f>SUMIF('Прил3(разработочная)'!$B$10:$B$1272,C29,'Прил3(разработочная)'!$N$10:$N$1272)</f>
        <v>0</v>
      </c>
      <c r="P29" s="99">
        <f>SUMIF('Прил3(разработочная)'!$B$10:$B$1272,C29,'Прил3(разработочная)'!$O$10:$O$1272)</f>
        <v>0</v>
      </c>
      <c r="Q29" s="99">
        <f>SUMIF('Прил3(разработочная)'!$B$10:$B$1272,C29,'Прил3(разработочная)'!$P$10:$P$1272)</f>
        <v>0</v>
      </c>
      <c r="R29" s="99">
        <f>SUMIF('Прил3(разработочная)'!$B$10:$B$1272,C29,'Прил3(разработочная)'!$Q$10:$Q$1272)</f>
        <v>0</v>
      </c>
      <c r="S29" s="99">
        <f>SUMIF('Прил3(разработочная)'!$B$10:$B$1272,C29,'Прил3(разработочная)'!$R$10:$R$1272)</f>
        <v>0</v>
      </c>
      <c r="T29" s="99">
        <f>SUMIF('Прил3(разработочная)'!$B$10:$B$1272,C29,'Прил3(разработочная)'!$S$10:$S$1272)</f>
        <v>0</v>
      </c>
      <c r="U29" s="99">
        <f>SUMIF('Прил3(разработочная)'!$B$10:$B$1272,C29,'Прил3(разработочная)'!$T$10:$T$1272)</f>
        <v>0</v>
      </c>
      <c r="V29" s="99">
        <f>SUMIF('Прил3(разработочная)'!$B$10:$B$1272,C29,'Прил3(разработочная)'!$U$10:$U$1272)</f>
        <v>0</v>
      </c>
      <c r="W29" s="99">
        <f>SUMIF('Прил3(разработочная)'!$B$10:$B$1272,C29,'Прил3(разработочная)'!$V$10:$V$1272)</f>
        <v>0</v>
      </c>
      <c r="X29" s="99">
        <f t="shared" si="10"/>
        <v>0</v>
      </c>
      <c r="Y29" s="99">
        <f>SUMIF('Прил3(разработочная)'!$B$10:$B$1272,C29,'Прил3(разработочная)'!$X$10:$X$1272)</f>
        <v>0</v>
      </c>
      <c r="Z29" s="99">
        <f>SUMIF('Прил3(разработочная)'!$B$10:$B$1272,C29,'Прил3(разработочная)'!$Y$10:$Y$1272)</f>
        <v>0</v>
      </c>
      <c r="AA29" s="99">
        <f>SUMIF('Прил3(разработочная)'!$B$10:$B$1272,C29,'Прил3(разработочная)'!$Z$10:$Z$1272)</f>
        <v>0</v>
      </c>
      <c r="AB29" s="99">
        <f>SUMIF('Прил3(разработочная)'!$B$10:$B$1272,C29,'Прил3(разработочная)'!$AA$10:$AA$1272)</f>
        <v>0</v>
      </c>
      <c r="AC29" s="99" t="e">
        <f>SUMIF('Прил3(разработочная)'!$B$10:$B$1272,C29,'Прил3(разработочная)'!#REF!)</f>
        <v>#REF!</v>
      </c>
      <c r="AD29" s="99">
        <f>SUMIF('Прил3(разработочная)'!$B$10:$B$1272,C29,'Прил3(разработочная)'!$AB$10:$AB$1272)</f>
        <v>0</v>
      </c>
      <c r="AE29" s="99">
        <f>SUMIF('Прил3(разработочная)'!$B$10:$B$1272,C29,'Прил3(разработочная)'!$AC$10:$AC$1272)</f>
        <v>0</v>
      </c>
      <c r="AF29" s="99">
        <f>SUMIF('Прил3(разработочная)'!$B$10:$B$1272,C29,'Прил3(разработочная)'!$AD$10:$AD$1272)</f>
        <v>0</v>
      </c>
      <c r="AG29" s="99">
        <f>SUMIF('Прил3(разработочная)'!$B$10:$B$1272,C29,'Прил3(разработочная)'!$AE$10:$AE$1272)</f>
        <v>0</v>
      </c>
      <c r="AH29" s="99">
        <f>SUMIF('Прил3(разработочная)'!$B$10:$B$1272,C29,'Прил3(разработочная)'!$AF$10:$AF$1272)</f>
        <v>0</v>
      </c>
      <c r="AI29" s="99">
        <f>SUMIF('Прил3(разработочная)'!$B$10:$B$1272,C29,'Прил3(разработочная)'!$AG$10:$AG$1272)</f>
        <v>0</v>
      </c>
      <c r="AJ29" s="99">
        <f>SUMIF('Прил3(разработочная)'!$B$10:$B$1272,C29,'Прил3(разработочная)'!$AH$10:$AH$1272)</f>
        <v>0</v>
      </c>
      <c r="AK29" s="99">
        <f>SUMIF('Прил3(разработочная)'!$B$10:$B$1272,C29,'Прил3(разработочная)'!$AI$10:$AI$1272)</f>
        <v>0</v>
      </c>
      <c r="AL29" s="99">
        <f>SUMIF('Прил3(разработочная)'!$B$10:$B$1272,C29,'Прил3(разработочная)'!$AJ$10:$AJ$1272)</f>
        <v>0</v>
      </c>
      <c r="AM29" s="99">
        <f>SUMIF('Прил3(разработочная)'!$B$10:$B$1272,C29,'Прил3(разработочная)'!$AK$10:$AK$1272)</f>
        <v>0</v>
      </c>
      <c r="AN29" s="86" t="str">
        <f t="shared" si="7"/>
        <v>ок</v>
      </c>
      <c r="AO29" s="86" t="str">
        <f t="shared" si="8"/>
        <v>ок</v>
      </c>
    </row>
    <row r="30" spans="1:41" ht="24">
      <c r="A30" s="340" t="s">
        <v>476</v>
      </c>
      <c r="B30" s="91" t="s">
        <v>354</v>
      </c>
      <c r="C30" s="344" t="s">
        <v>405</v>
      </c>
      <c r="D30" s="99">
        <f t="shared" si="9"/>
        <v>2</v>
      </c>
      <c r="E30" s="99">
        <f>SUMIF('Прил3(разработочная)'!$B$10:$B$1272,C30,'Прил3(разработочная)'!$D$10:$D$1272)</f>
        <v>0</v>
      </c>
      <c r="F30" s="99">
        <f>SUMIF('Прил3(разработочная)'!$B$10:$B$1272,C30,'Прил3(разработочная)'!$E$10:$E$1272)</f>
        <v>4</v>
      </c>
      <c r="G30" s="99">
        <f>SUMIF('Прил3(разработочная)'!$B$10:$B$1272,C30,'Прил3(разработочная)'!$F$10:$F$1272)</f>
        <v>0</v>
      </c>
      <c r="H30" s="99">
        <f>SUMIF('Прил3(разработочная)'!$B$10:$B$1272,C30,'Прил3(разработочная)'!$G$10:$G$1272)</f>
        <v>4</v>
      </c>
      <c r="I30" s="99">
        <f>SUMIF('Прил3(разработочная)'!$B$10:$B$1272,C30,'Прил3(разработочная)'!$H$10:$H$1272)</f>
        <v>0</v>
      </c>
      <c r="J30" s="99">
        <f>SUMIF('Прил3(разработочная)'!$B$10:$B$1272,C30,'Прил3(разработочная)'!$I$10:$I$1272)</f>
        <v>0</v>
      </c>
      <c r="K30" s="99">
        <f>SUMIF('Прил3(разработочная)'!$B$10:$B$1272,C30,'Прил3(разработочная)'!$J$10:$J$1272)</f>
        <v>0</v>
      </c>
      <c r="L30" s="99">
        <f>SUMIF('Прил3(разработочная)'!$B$10:$B$1272,C30,'Прил3(разработочная)'!$K$10:$K$1272)</f>
        <v>0</v>
      </c>
      <c r="M30" s="99">
        <f>SUMIF('Прил3(разработочная)'!$B$10:$B$1272,C30,'Прил3(разработочная)'!$L$10:$L$1272)</f>
        <v>0</v>
      </c>
      <c r="N30" s="99">
        <f>SUMIF('Прил3(разработочная)'!$B$10:$B$1272,C30,'Прил3(разработочная)'!$M$10:$M$1272)</f>
        <v>0</v>
      </c>
      <c r="O30" s="99">
        <f>SUMIF('Прил3(разработочная)'!$B$10:$B$1272,C30,'Прил3(разработочная)'!$N$10:$N$1272)</f>
        <v>0</v>
      </c>
      <c r="P30" s="99">
        <f>SUMIF('Прил3(разработочная)'!$B$10:$B$1272,C30,'Прил3(разработочная)'!$O$10:$O$1272)</f>
        <v>0</v>
      </c>
      <c r="Q30" s="99">
        <f>SUMIF('Прил3(разработочная)'!$B$10:$B$1272,C30,'Прил3(разработочная)'!$P$10:$P$1272)</f>
        <v>0</v>
      </c>
      <c r="R30" s="99">
        <f>SUMIF('Прил3(разработочная)'!$B$10:$B$1272,C30,'Прил3(разработочная)'!$Q$10:$Q$1272)</f>
        <v>0</v>
      </c>
      <c r="S30" s="99">
        <f>SUMIF('Прил3(разработочная)'!$B$10:$B$1272,C30,'Прил3(разработочная)'!$R$10:$R$1272)</f>
        <v>0</v>
      </c>
      <c r="T30" s="99">
        <f>SUMIF('Прил3(разработочная)'!$B$10:$B$1272,C30,'Прил3(разработочная)'!$S$10:$S$1272)</f>
        <v>0</v>
      </c>
      <c r="U30" s="99">
        <f>SUMIF('Прил3(разработочная)'!$B$10:$B$1272,C30,'Прил3(разработочная)'!$T$10:$T$1272)</f>
        <v>0</v>
      </c>
      <c r="V30" s="99">
        <f>SUMIF('Прил3(разработочная)'!$B$10:$B$1272,C30,'Прил3(разработочная)'!$U$10:$U$1272)</f>
        <v>4</v>
      </c>
      <c r="W30" s="99">
        <f>SUMIF('Прил3(разработочная)'!$B$10:$B$1272,C30,'Прил3(разработочная)'!$V$10:$V$1272)</f>
        <v>0</v>
      </c>
      <c r="X30" s="99">
        <f t="shared" si="10"/>
        <v>0</v>
      </c>
      <c r="Y30" s="99">
        <f>SUMIF('Прил3(разработочная)'!$B$10:$B$1272,C30,'Прил3(разработочная)'!$X$10:$X$1272)</f>
        <v>0</v>
      </c>
      <c r="Z30" s="99">
        <f>SUMIF('Прил3(разработочная)'!$B$10:$B$1272,C30,'Прил3(разработочная)'!$Y$10:$Y$1272)</f>
        <v>0</v>
      </c>
      <c r="AA30" s="99">
        <f>SUMIF('Прил3(разработочная)'!$B$10:$B$1272,C30,'Прил3(разработочная)'!$Z$10:$Z$1272)</f>
        <v>0</v>
      </c>
      <c r="AB30" s="99">
        <f>SUMIF('Прил3(разработочная)'!$B$10:$B$1272,C30,'Прил3(разработочная)'!$AA$10:$AA$1272)</f>
        <v>0</v>
      </c>
      <c r="AC30" s="99" t="e">
        <f>SUMIF('Прил3(разработочная)'!$B$10:$B$1272,C30,'Прил3(разработочная)'!#REF!)</f>
        <v>#REF!</v>
      </c>
      <c r="AD30" s="99">
        <f>SUMIF('Прил3(разработочная)'!$B$10:$B$1272,C30,'Прил3(разработочная)'!$AB$10:$AB$1272)</f>
        <v>0</v>
      </c>
      <c r="AE30" s="99">
        <f>SUMIF('Прил3(разработочная)'!$B$10:$B$1272,C30,'Прил3(разработочная)'!$AC$10:$AC$1272)</f>
        <v>0</v>
      </c>
      <c r="AF30" s="99">
        <f>SUMIF('Прил3(разработочная)'!$B$10:$B$1272,C30,'Прил3(разработочная)'!$AD$10:$AD$1272)</f>
        <v>4</v>
      </c>
      <c r="AG30" s="99">
        <f>SUMIF('Прил3(разработочная)'!$B$10:$B$1272,C30,'Прил3(разработочная)'!$AE$10:$AE$1272)</f>
        <v>0</v>
      </c>
      <c r="AH30" s="99">
        <f>SUMIF('Прил3(разработочная)'!$B$10:$B$1272,C30,'Прил3(разработочная)'!$AF$10:$AF$1272)</f>
        <v>0</v>
      </c>
      <c r="AI30" s="99">
        <f>SUMIF('Прил3(разработочная)'!$B$10:$B$1272,C30,'Прил3(разработочная)'!$AG$10:$AG$1272)</f>
        <v>4</v>
      </c>
      <c r="AJ30" s="99">
        <f>SUMIF('Прил3(разработочная)'!$B$10:$B$1272,C30,'Прил3(разработочная)'!$AH$10:$AH$1272)</f>
        <v>0</v>
      </c>
      <c r="AK30" s="99">
        <f>SUMIF('Прил3(разработочная)'!$B$10:$B$1272,C30,'Прил3(разработочная)'!$AI$10:$AI$1272)</f>
        <v>0</v>
      </c>
      <c r="AL30" s="99">
        <f>SUMIF('Прил3(разработочная)'!$B$10:$B$1272,C30,'Прил3(разработочная)'!$AJ$10:$AJ$1272)</f>
        <v>0</v>
      </c>
      <c r="AM30" s="99">
        <f>SUMIF('Прил3(разработочная)'!$B$10:$B$1272,C30,'Прил3(разработочная)'!$AK$10:$AK$1272)</f>
        <v>4</v>
      </c>
      <c r="AN30" s="86" t="str">
        <f t="shared" si="7"/>
        <v>ок</v>
      </c>
      <c r="AO30" s="86" t="str">
        <f t="shared" si="8"/>
        <v>ок</v>
      </c>
    </row>
    <row r="31" spans="1:41" ht="24">
      <c r="A31" s="340" t="s">
        <v>522</v>
      </c>
      <c r="B31" s="91" t="s">
        <v>355</v>
      </c>
      <c r="C31" s="344" t="s">
        <v>406</v>
      </c>
      <c r="D31" s="99">
        <f t="shared" si="9"/>
        <v>6</v>
      </c>
      <c r="E31" s="99">
        <f>SUMIF('Прил3(разработочная)'!$B$10:$B$1272,C31,'Прил3(разработочная)'!$D$10:$D$1272)</f>
        <v>6</v>
      </c>
      <c r="F31" s="99">
        <f>SUMIF('Прил3(разработочная)'!$B$10:$B$1272,C31,'Прил3(разработочная)'!$E$10:$E$1272)</f>
        <v>6</v>
      </c>
      <c r="G31" s="99">
        <f>SUMIF('Прил3(разработочная)'!$B$10:$B$1272,C31,'Прил3(разработочная)'!$F$10:$F$1272)</f>
        <v>0</v>
      </c>
      <c r="H31" s="99">
        <f>SUMIF('Прил3(разработочная)'!$B$10:$B$1272,C31,'Прил3(разработочная)'!$G$10:$G$1272)</f>
        <v>6</v>
      </c>
      <c r="I31" s="99">
        <f>SUMIF('Прил3(разработочная)'!$B$10:$B$1272,C31,'Прил3(разработочная)'!$H$10:$H$1272)</f>
        <v>0</v>
      </c>
      <c r="J31" s="99">
        <f>SUMIF('Прил3(разработочная)'!$B$10:$B$1272,C31,'Прил3(разработочная)'!$I$10:$I$1272)</f>
        <v>0</v>
      </c>
      <c r="K31" s="99">
        <f>SUMIF('Прил3(разработочная)'!$B$10:$B$1272,C31,'Прил3(разработочная)'!$J$10:$J$1272)</f>
        <v>4</v>
      </c>
      <c r="L31" s="99">
        <f>SUMIF('Прил3(разработочная)'!$B$10:$B$1272,C31,'Прил3(разработочная)'!$K$10:$K$1272)</f>
        <v>0</v>
      </c>
      <c r="M31" s="99">
        <f>SUMIF('Прил3(разработочная)'!$B$10:$B$1272,C31,'Прил3(разработочная)'!$L$10:$L$1272)</f>
        <v>0</v>
      </c>
      <c r="N31" s="99">
        <f>SUMIF('Прил3(разработочная)'!$B$10:$B$1272,C31,'Прил3(разработочная)'!$M$10:$M$1272)</f>
        <v>0</v>
      </c>
      <c r="O31" s="99">
        <f>SUMIF('Прил3(разработочная)'!$B$10:$B$1272,C31,'Прил3(разработочная)'!$N$10:$N$1272)</f>
        <v>0</v>
      </c>
      <c r="P31" s="99">
        <f>SUMIF('Прил3(разработочная)'!$B$10:$B$1272,C31,'Прил3(разработочная)'!$O$10:$O$1272)</f>
        <v>0</v>
      </c>
      <c r="Q31" s="99">
        <f>SUMIF('Прил3(разработочная)'!$B$10:$B$1272,C31,'Прил3(разработочная)'!$P$10:$P$1272)</f>
        <v>1</v>
      </c>
      <c r="R31" s="99">
        <f>SUMIF('Прил3(разработочная)'!$B$10:$B$1272,C31,'Прил3(разработочная)'!$Q$10:$Q$1272)</f>
        <v>0</v>
      </c>
      <c r="S31" s="99">
        <f>SUMIF('Прил3(разработочная)'!$B$10:$B$1272,C31,'Прил3(разработочная)'!$R$10:$R$1272)</f>
        <v>1</v>
      </c>
      <c r="T31" s="99">
        <f>SUMIF('Прил3(разработочная)'!$B$10:$B$1272,C31,'Прил3(разработочная)'!$S$10:$S$1272)</f>
        <v>2</v>
      </c>
      <c r="U31" s="99">
        <f>SUMIF('Прил3(разработочная)'!$B$10:$B$1272,C31,'Прил3(разработочная)'!$T$10:$T$1272)</f>
        <v>2</v>
      </c>
      <c r="V31" s="99">
        <f>SUMIF('Прил3(разработочная)'!$B$10:$B$1272,C31,'Прил3(разработочная)'!$U$10:$U$1272)</f>
        <v>2</v>
      </c>
      <c r="W31" s="99">
        <f>SUMIF('Прил3(разработочная)'!$B$10:$B$1272,C31,'Прил3(разработочная)'!$V$10:$V$1272)</f>
        <v>0</v>
      </c>
      <c r="X31" s="99">
        <f t="shared" si="10"/>
        <v>0</v>
      </c>
      <c r="Y31" s="99">
        <f>SUMIF('Прил3(разработочная)'!$B$10:$B$1272,C31,'Прил3(разработочная)'!$X$10:$X$1272)</f>
        <v>0</v>
      </c>
      <c r="Z31" s="99">
        <f>SUMIF('Прил3(разработочная)'!$B$10:$B$1272,C31,'Прил3(разработочная)'!$Y$10:$Y$1272)</f>
        <v>0</v>
      </c>
      <c r="AA31" s="99">
        <f>SUMIF('Прил3(разработочная)'!$B$10:$B$1272,C31,'Прил3(разработочная)'!$Z$10:$Z$1272)</f>
        <v>0</v>
      </c>
      <c r="AB31" s="99">
        <f>SUMIF('Прил3(разработочная)'!$B$10:$B$1272,C31,'Прил3(разработочная)'!$AA$10:$AA$1272)</f>
        <v>0</v>
      </c>
      <c r="AC31" s="99" t="e">
        <f>SUMIF('Прил3(разработочная)'!$B$10:$B$1272,C31,'Прил3(разработочная)'!#REF!)</f>
        <v>#REF!</v>
      </c>
      <c r="AD31" s="99">
        <f>SUMIF('Прил3(разработочная)'!$B$10:$B$1272,C31,'Прил3(разработочная)'!$AB$10:$AB$1272)</f>
        <v>0</v>
      </c>
      <c r="AE31" s="99">
        <f>SUMIF('Прил3(разработочная)'!$B$10:$B$1272,C31,'Прил3(разработочная)'!$AC$10:$AC$1272)</f>
        <v>0</v>
      </c>
      <c r="AF31" s="99">
        <f>SUMIF('Прил3(разработочная)'!$B$10:$B$1272,C31,'Прил3(разработочная)'!$AD$10:$AD$1272)</f>
        <v>0</v>
      </c>
      <c r="AG31" s="99">
        <f>SUMIF('Прил3(разработочная)'!$B$10:$B$1272,C31,'Прил3(разработочная)'!$AE$10:$AE$1272)</f>
        <v>0</v>
      </c>
      <c r="AH31" s="99">
        <f>SUMIF('Прил3(разработочная)'!$B$10:$B$1272,C31,'Прил3(разработочная)'!$AF$10:$AF$1272)</f>
        <v>1</v>
      </c>
      <c r="AI31" s="99">
        <f>SUMIF('Прил3(разработочная)'!$B$10:$B$1272,C31,'Прил3(разработочная)'!$AG$10:$AG$1272)</f>
        <v>3</v>
      </c>
      <c r="AJ31" s="99">
        <f>SUMIF('Прил3(разработочная)'!$B$10:$B$1272,C31,'Прил3(разработочная)'!$AH$10:$AH$1272)</f>
        <v>2</v>
      </c>
      <c r="AK31" s="99">
        <f>SUMIF('Прил3(разработочная)'!$B$10:$B$1272,C31,'Прил3(разработочная)'!$AI$10:$AI$1272)</f>
        <v>0</v>
      </c>
      <c r="AL31" s="99">
        <f>SUMIF('Прил3(разработочная)'!$B$10:$B$1272,C31,'Прил3(разработочная)'!$AJ$10:$AJ$1272)</f>
        <v>0</v>
      </c>
      <c r="AM31" s="99">
        <f>SUMIF('Прил3(разработочная)'!$B$10:$B$1272,C31,'Прил3(разработочная)'!$AK$10:$AK$1272)</f>
        <v>6</v>
      </c>
      <c r="AN31" s="86" t="str">
        <f t="shared" si="7"/>
        <v>ок</v>
      </c>
      <c r="AO31" s="86" t="str">
        <f t="shared" si="8"/>
        <v>ок</v>
      </c>
    </row>
    <row r="32" spans="1:41">
      <c r="A32" s="340" t="s">
        <v>280</v>
      </c>
      <c r="B32" s="91" t="s">
        <v>356</v>
      </c>
      <c r="C32" s="344" t="s">
        <v>513</v>
      </c>
      <c r="D32" s="99">
        <f t="shared" si="9"/>
        <v>43</v>
      </c>
      <c r="E32" s="99">
        <f>SUMIF('Прил3(разработочная)'!$B$10:$B$1272,C32,'Прил3(разработочная)'!$D$10:$D$1272)</f>
        <v>44</v>
      </c>
      <c r="F32" s="99">
        <f>SUMIF('Прил3(разработочная)'!$B$10:$B$1272,C32,'Прил3(разработочная)'!$E$10:$E$1272)</f>
        <v>42</v>
      </c>
      <c r="G32" s="99">
        <f>SUMIF('Прил3(разработочная)'!$B$10:$B$1272,C32,'Прил3(разработочная)'!$F$10:$F$1272)</f>
        <v>0</v>
      </c>
      <c r="H32" s="99">
        <f>SUMIF('Прил3(разработочная)'!$B$10:$B$1272,C32,'Прил3(разработочная)'!$G$10:$G$1272)</f>
        <v>42</v>
      </c>
      <c r="I32" s="99">
        <f>SUMIF('Прил3(разработочная)'!$B$10:$B$1272,C32,'Прил3(разработочная)'!$H$10:$H$1272)</f>
        <v>0</v>
      </c>
      <c r="J32" s="99">
        <f>SUMIF('Прил3(разработочная)'!$B$10:$B$1272,C32,'Прил3(разработочная)'!$I$10:$I$1272)</f>
        <v>0</v>
      </c>
      <c r="K32" s="99">
        <f>SUMIF('Прил3(разработочная)'!$B$10:$B$1272,C32,'Прил3(разработочная)'!$J$10:$J$1272)</f>
        <v>34</v>
      </c>
      <c r="L32" s="99">
        <f>SUMIF('Прил3(разработочная)'!$B$10:$B$1272,C32,'Прил3(разработочная)'!$K$10:$K$1272)</f>
        <v>0</v>
      </c>
      <c r="M32" s="99">
        <f>SUMIF('Прил3(разработочная)'!$B$10:$B$1272,C32,'Прил3(разработочная)'!$L$10:$L$1272)</f>
        <v>0</v>
      </c>
      <c r="N32" s="99">
        <f>SUMIF('Прил3(разработочная)'!$B$10:$B$1272,C32,'Прил3(разработочная)'!$M$10:$M$1272)</f>
        <v>0</v>
      </c>
      <c r="O32" s="99">
        <f>SUMIF('Прил3(разработочная)'!$B$10:$B$1272,C32,'Прил3(разработочная)'!$N$10:$N$1272)</f>
        <v>1</v>
      </c>
      <c r="P32" s="99">
        <f>SUMIF('Прил3(разработочная)'!$B$10:$B$1272,C32,'Прил3(разработочная)'!$O$10:$O$1272)</f>
        <v>5</v>
      </c>
      <c r="Q32" s="99">
        <f>SUMIF('Прил3(разработочная)'!$B$10:$B$1272,C32,'Прил3(разработочная)'!$P$10:$P$1272)</f>
        <v>4</v>
      </c>
      <c r="R32" s="99">
        <f>SUMIF('Прил3(разработочная)'!$B$10:$B$1272,C32,'Прил3(разработочная)'!$Q$10:$Q$1272)</f>
        <v>10</v>
      </c>
      <c r="S32" s="99">
        <f>SUMIF('Прил3(разработочная)'!$B$10:$B$1272,C32,'Прил3(разработочная)'!$R$10:$R$1272)</f>
        <v>0</v>
      </c>
      <c r="T32" s="99">
        <f>SUMIF('Прил3(разработочная)'!$B$10:$B$1272,C32,'Прил3(разработочная)'!$S$10:$S$1272)</f>
        <v>17</v>
      </c>
      <c r="U32" s="99">
        <f>SUMIF('Прил3(разработочная)'!$B$10:$B$1272,C32,'Прил3(разработочная)'!$T$10:$T$1272)</f>
        <v>21</v>
      </c>
      <c r="V32" s="99">
        <f>SUMIF('Прил3(разработочная)'!$B$10:$B$1272,C32,'Прил3(разработочная)'!$U$10:$U$1272)</f>
        <v>4</v>
      </c>
      <c r="W32" s="99">
        <f>SUMIF('Прил3(разработочная)'!$B$10:$B$1272,C32,'Прил3(разработочная)'!$V$10:$V$1272)</f>
        <v>0</v>
      </c>
      <c r="X32" s="99">
        <f t="shared" si="10"/>
        <v>1</v>
      </c>
      <c r="Y32" s="99">
        <f>SUMIF('Прил3(разработочная)'!$B$10:$B$1272,C32,'Прил3(разработочная)'!$X$10:$X$1272)</f>
        <v>1</v>
      </c>
      <c r="Z32" s="99">
        <f>SUMIF('Прил3(разработочная)'!$B$10:$B$1272,C32,'Прил3(разработочная)'!$Y$10:$Y$1272)</f>
        <v>1</v>
      </c>
      <c r="AA32" s="99">
        <f>SUMIF('Прил3(разработочная)'!$B$10:$B$1272,C32,'Прил3(разработочная)'!$Z$10:$Z$1272)</f>
        <v>0</v>
      </c>
      <c r="AB32" s="99">
        <f>SUMIF('Прил3(разработочная)'!$B$10:$B$1272,C32,'Прил3(разработочная)'!$AA$10:$AA$1272)</f>
        <v>0</v>
      </c>
      <c r="AC32" s="99" t="e">
        <f>SUMIF('Прил3(разработочная)'!$B$10:$B$1272,C32,'Прил3(разработочная)'!#REF!)</f>
        <v>#REF!</v>
      </c>
      <c r="AD32" s="99">
        <f>SUMIF('Прил3(разработочная)'!$B$10:$B$1272,C32,'Прил3(разработочная)'!$AB$10:$AB$1272)</f>
        <v>0</v>
      </c>
      <c r="AE32" s="99">
        <f>SUMIF('Прил3(разработочная)'!$B$10:$B$1272,C32,'Прил3(разработочная)'!$AC$10:$AC$1272)</f>
        <v>0</v>
      </c>
      <c r="AF32" s="99">
        <f>SUMIF('Прил3(разработочная)'!$B$10:$B$1272,C32,'Прил3(разработочная)'!$AD$10:$AD$1272)</f>
        <v>5</v>
      </c>
      <c r="AG32" s="99">
        <f>SUMIF('Прил3(разработочная)'!$B$10:$B$1272,C32,'Прил3(разработочная)'!$AE$10:$AE$1272)</f>
        <v>7</v>
      </c>
      <c r="AH32" s="99">
        <f>SUMIF('Прил3(разработочная)'!$B$10:$B$1272,C32,'Прил3(разработочная)'!$AF$10:$AF$1272)</f>
        <v>4</v>
      </c>
      <c r="AI32" s="99">
        <f>SUMIF('Прил3(разработочная)'!$B$10:$B$1272,C32,'Прил3(разработочная)'!$AG$10:$AG$1272)</f>
        <v>21</v>
      </c>
      <c r="AJ32" s="99">
        <f>SUMIF('Прил3(разработочная)'!$B$10:$B$1272,C32,'Прил3(разработочная)'!$AH$10:$AH$1272)</f>
        <v>17</v>
      </c>
      <c r="AK32" s="99">
        <f>SUMIF('Прил3(разработочная)'!$B$10:$B$1272,C32,'Прил3(разработочная)'!$AI$10:$AI$1272)</f>
        <v>0</v>
      </c>
      <c r="AL32" s="99">
        <f>SUMIF('Прил3(разработочная)'!$B$10:$B$1272,C32,'Прил3(разработочная)'!$AJ$10:$AJ$1272)</f>
        <v>0</v>
      </c>
      <c r="AM32" s="99">
        <f>SUMIF('Прил3(разработочная)'!$B$10:$B$1272,C32,'Прил3(разработочная)'!$AK$10:$AK$1272)</f>
        <v>42</v>
      </c>
      <c r="AN32" s="86" t="str">
        <f t="shared" si="7"/>
        <v>ок</v>
      </c>
      <c r="AO32" s="86" t="str">
        <f t="shared" si="8"/>
        <v>ок</v>
      </c>
    </row>
    <row r="33" spans="1:41" ht="19.5" customHeight="1">
      <c r="A33" s="340" t="s">
        <v>478</v>
      </c>
      <c r="B33" s="91" t="s">
        <v>357</v>
      </c>
      <c r="C33" s="344" t="s">
        <v>479</v>
      </c>
      <c r="D33" s="99">
        <f t="shared" si="9"/>
        <v>12.5</v>
      </c>
      <c r="E33" s="99">
        <f>SUMIF('Прил3(разработочная)'!$B$10:$B$1272,C33,'Прил3(разработочная)'!$D$10:$D$1272)</f>
        <v>12</v>
      </c>
      <c r="F33" s="99">
        <f>SUMIF('Прил3(разработочная)'!$B$10:$B$1272,C33,'Прил3(разработочная)'!$E$10:$E$1272)</f>
        <v>13</v>
      </c>
      <c r="G33" s="99">
        <f>SUMIF('Прил3(разработочная)'!$B$10:$B$1272,C33,'Прил3(разработочная)'!$F$10:$F$1272)</f>
        <v>0</v>
      </c>
      <c r="H33" s="99">
        <f>SUMIF('Прил3(разработочная)'!$B$10:$B$1272,C33,'Прил3(разработочная)'!$G$10:$G$1272)</f>
        <v>13</v>
      </c>
      <c r="I33" s="99">
        <f>SUMIF('Прил3(разработочная)'!$B$10:$B$1272,C33,'Прил3(разработочная)'!$H$10:$H$1272)</f>
        <v>0</v>
      </c>
      <c r="J33" s="99">
        <f>SUMIF('Прил3(разработочная)'!$B$10:$B$1272,C33,'Прил3(разработочная)'!$I$10:$I$1272)</f>
        <v>0</v>
      </c>
      <c r="K33" s="99">
        <f>SUMIF('Прил3(разработочная)'!$B$10:$B$1272,C33,'Прил3(разработочная)'!$J$10:$J$1272)</f>
        <v>12</v>
      </c>
      <c r="L33" s="99">
        <f>SUMIF('Прил3(разработочная)'!$B$10:$B$1272,C33,'Прил3(разработочная)'!$K$10:$K$1272)</f>
        <v>0</v>
      </c>
      <c r="M33" s="99">
        <f>SUMIF('Прил3(разработочная)'!$B$10:$B$1272,C33,'Прил3(разработочная)'!$L$10:$L$1272)</f>
        <v>0</v>
      </c>
      <c r="N33" s="99">
        <f>SUMIF('Прил3(разработочная)'!$B$10:$B$1272,C33,'Прил3(разработочная)'!$M$10:$M$1272)</f>
        <v>0</v>
      </c>
      <c r="O33" s="99">
        <f>SUMIF('Прил3(разработочная)'!$B$10:$B$1272,C33,'Прил3(разработочная)'!$N$10:$N$1272)</f>
        <v>1</v>
      </c>
      <c r="P33" s="99">
        <f>SUMIF('Прил3(разработочная)'!$B$10:$B$1272,C33,'Прил3(разработочная)'!$O$10:$O$1272)</f>
        <v>0</v>
      </c>
      <c r="Q33" s="99">
        <f>SUMIF('Прил3(разработочная)'!$B$10:$B$1272,C33,'Прил3(разработочная)'!$P$10:$P$1272)</f>
        <v>0</v>
      </c>
      <c r="R33" s="99">
        <f>SUMIF('Прил3(разработочная)'!$B$10:$B$1272,C33,'Прил3(разработочная)'!$Q$10:$Q$1272)</f>
        <v>2</v>
      </c>
      <c r="S33" s="99">
        <f>SUMIF('Прил3(разработочная)'!$B$10:$B$1272,C33,'Прил3(разработочная)'!$R$10:$R$1272)</f>
        <v>0</v>
      </c>
      <c r="T33" s="99">
        <f>SUMIF('Прил3(разработочная)'!$B$10:$B$1272,C33,'Прил3(разработочная)'!$S$10:$S$1272)</f>
        <v>0</v>
      </c>
      <c r="U33" s="99">
        <f>SUMIF('Прил3(разработочная)'!$B$10:$B$1272,C33,'Прил3(разработочная)'!$T$10:$T$1272)</f>
        <v>10</v>
      </c>
      <c r="V33" s="99">
        <f>SUMIF('Прил3(разработочная)'!$B$10:$B$1272,C33,'Прил3(разработочная)'!$U$10:$U$1272)</f>
        <v>3</v>
      </c>
      <c r="W33" s="99">
        <f>SUMIF('Прил3(разработочная)'!$B$10:$B$1272,C33,'Прил3(разработочная)'!$V$10:$V$1272)</f>
        <v>0</v>
      </c>
      <c r="X33" s="99">
        <f t="shared" si="10"/>
        <v>0</v>
      </c>
      <c r="Y33" s="99">
        <f>SUMIF('Прил3(разработочная)'!$B$10:$B$1272,C33,'Прил3(разработочная)'!$X$10:$X$1272)</f>
        <v>0</v>
      </c>
      <c r="Z33" s="99">
        <f>SUMIF('Прил3(разработочная)'!$B$10:$B$1272,C33,'Прил3(разработочная)'!$Y$10:$Y$1272)</f>
        <v>0</v>
      </c>
      <c r="AA33" s="99">
        <f>SUMIF('Прил3(разработочная)'!$B$10:$B$1272,C33,'Прил3(разработочная)'!$Z$10:$Z$1272)</f>
        <v>0</v>
      </c>
      <c r="AB33" s="99">
        <f>SUMIF('Прил3(разработочная)'!$B$10:$B$1272,C33,'Прил3(разработочная)'!$AA$10:$AA$1272)</f>
        <v>0</v>
      </c>
      <c r="AC33" s="99" t="e">
        <f>SUMIF('Прил3(разработочная)'!$B$10:$B$1272,C33,'Прил3(разработочная)'!#REF!)</f>
        <v>#REF!</v>
      </c>
      <c r="AD33" s="99">
        <f>SUMIF('Прил3(разработочная)'!$B$10:$B$1272,C33,'Прил3(разработочная)'!$AB$10:$AB$1272)</f>
        <v>0</v>
      </c>
      <c r="AE33" s="99">
        <f>SUMIF('Прил3(разработочная)'!$B$10:$B$1272,C33,'Прил3(разработочная)'!$AC$10:$AC$1272)</f>
        <v>0</v>
      </c>
      <c r="AF33" s="99">
        <f>SUMIF('Прил3(разработочная)'!$B$10:$B$1272,C33,'Прил3(разработочная)'!$AD$10:$AD$1272)</f>
        <v>1</v>
      </c>
      <c r="AG33" s="99">
        <f>SUMIF('Прил3(разработочная)'!$B$10:$B$1272,C33,'Прил3(разработочная)'!$AE$10:$AE$1272)</f>
        <v>0</v>
      </c>
      <c r="AH33" s="99">
        <f>SUMIF('Прил3(разработочная)'!$B$10:$B$1272,C33,'Прил3(разработочная)'!$AF$10:$AF$1272)</f>
        <v>1</v>
      </c>
      <c r="AI33" s="99">
        <f>SUMIF('Прил3(разработочная)'!$B$10:$B$1272,C33,'Прил3(разработочная)'!$AG$10:$AG$1272)</f>
        <v>7</v>
      </c>
      <c r="AJ33" s="99">
        <f>SUMIF('Прил3(разработочная)'!$B$10:$B$1272,C33,'Прил3(разработочная)'!$AH$10:$AH$1272)</f>
        <v>5</v>
      </c>
      <c r="AK33" s="99">
        <f>SUMIF('Прил3(разработочная)'!$B$10:$B$1272,C33,'Прил3(разработочная)'!$AI$10:$AI$1272)</f>
        <v>0</v>
      </c>
      <c r="AL33" s="99">
        <f>SUMIF('Прил3(разработочная)'!$B$10:$B$1272,C33,'Прил3(разработочная)'!$AJ$10:$AJ$1272)</f>
        <v>0</v>
      </c>
      <c r="AM33" s="99">
        <f>SUMIF('Прил3(разработочная)'!$B$10:$B$1272,C33,'Прил3(разработочная)'!$AK$10:$AK$1272)</f>
        <v>13</v>
      </c>
      <c r="AN33" s="86" t="str">
        <f t="shared" si="7"/>
        <v>ок</v>
      </c>
      <c r="AO33" s="86" t="str">
        <f t="shared" si="8"/>
        <v>ок</v>
      </c>
    </row>
    <row r="34" spans="1:41" ht="24">
      <c r="A34" s="340" t="s">
        <v>481</v>
      </c>
      <c r="B34" s="91" t="s">
        <v>358</v>
      </c>
      <c r="C34" s="344" t="s">
        <v>480</v>
      </c>
      <c r="D34" s="99">
        <f t="shared" si="9"/>
        <v>8</v>
      </c>
      <c r="E34" s="99">
        <f>SUMIF('Прил3(разработочная)'!$B$10:$B$1272,C34,'Прил3(разработочная)'!$D$10:$D$1272)</f>
        <v>8</v>
      </c>
      <c r="F34" s="99">
        <f>SUMIF('Прил3(разработочная)'!$B$10:$B$1272,C34,'Прил3(разработочная)'!$E$10:$E$1272)</f>
        <v>8</v>
      </c>
      <c r="G34" s="99">
        <f>SUMIF('Прил3(разработочная)'!$B$10:$B$1272,C34,'Прил3(разработочная)'!$F$10:$F$1272)</f>
        <v>0</v>
      </c>
      <c r="H34" s="99">
        <f>SUMIF('Прил3(разработочная)'!$B$10:$B$1272,C34,'Прил3(разработочная)'!$G$10:$G$1272)</f>
        <v>8</v>
      </c>
      <c r="I34" s="99">
        <f>SUMIF('Прил3(разработочная)'!$B$10:$B$1272,C34,'Прил3(разработочная)'!$H$10:$H$1272)</f>
        <v>0</v>
      </c>
      <c r="J34" s="99">
        <f>SUMIF('Прил3(разработочная)'!$B$10:$B$1272,C34,'Прил3(разработочная)'!$I$10:$I$1272)</f>
        <v>0</v>
      </c>
      <c r="K34" s="99">
        <f>SUMIF('Прил3(разработочная)'!$B$10:$B$1272,C34,'Прил3(разработочная)'!$J$10:$J$1272)</f>
        <v>6</v>
      </c>
      <c r="L34" s="99">
        <f>SUMIF('Прил3(разработочная)'!$B$10:$B$1272,C34,'Прил3(разработочная)'!$K$10:$K$1272)</f>
        <v>0</v>
      </c>
      <c r="M34" s="99">
        <f>SUMIF('Прил3(разработочная)'!$B$10:$B$1272,C34,'Прил3(разработочная)'!$L$10:$L$1272)</f>
        <v>0</v>
      </c>
      <c r="N34" s="99">
        <f>SUMIF('Прил3(разработочная)'!$B$10:$B$1272,C34,'Прил3(разработочная)'!$M$10:$M$1272)</f>
        <v>0</v>
      </c>
      <c r="O34" s="99">
        <f>SUMIF('Прил3(разработочная)'!$B$10:$B$1272,C34,'Прил3(разработочная)'!$N$10:$N$1272)</f>
        <v>1</v>
      </c>
      <c r="P34" s="99">
        <f>SUMIF('Прил3(разработочная)'!$B$10:$B$1272,C34,'Прил3(разработочная)'!$O$10:$O$1272)</f>
        <v>3</v>
      </c>
      <c r="Q34" s="99">
        <f>SUMIF('Прил3(разработочная)'!$B$10:$B$1272,C34,'Прил3(разработочная)'!$P$10:$P$1272)</f>
        <v>1</v>
      </c>
      <c r="R34" s="99">
        <f>SUMIF('Прил3(разработочная)'!$B$10:$B$1272,C34,'Прил3(разработочная)'!$Q$10:$Q$1272)</f>
        <v>0</v>
      </c>
      <c r="S34" s="99">
        <f>SUMIF('Прил3(разработочная)'!$B$10:$B$1272,C34,'Прил3(разработочная)'!$R$10:$R$1272)</f>
        <v>1</v>
      </c>
      <c r="T34" s="99">
        <f>SUMIF('Прил3(разработочная)'!$B$10:$B$1272,C34,'Прил3(разработочная)'!$S$10:$S$1272)</f>
        <v>0</v>
      </c>
      <c r="U34" s="99">
        <f>SUMIF('Прил3(разработочная)'!$B$10:$B$1272,C34,'Прил3(разработочная)'!$T$10:$T$1272)</f>
        <v>7</v>
      </c>
      <c r="V34" s="99">
        <f>SUMIF('Прил3(разработочная)'!$B$10:$B$1272,C34,'Прил3(разработочная)'!$U$10:$U$1272)</f>
        <v>0</v>
      </c>
      <c r="W34" s="99">
        <f>SUMIF('Прил3(разработочная)'!$B$10:$B$1272,C34,'Прил3(разработочная)'!$V$10:$V$1272)</f>
        <v>1</v>
      </c>
      <c r="X34" s="99">
        <f t="shared" si="10"/>
        <v>0</v>
      </c>
      <c r="Y34" s="99">
        <f>SUMIF('Прил3(разработочная)'!$B$10:$B$1272,C34,'Прил3(разработочная)'!$X$10:$X$1272)</f>
        <v>0</v>
      </c>
      <c r="Z34" s="99">
        <f>SUMIF('Прил3(разработочная)'!$B$10:$B$1272,C34,'Прил3(разработочная)'!$Y$10:$Y$1272)</f>
        <v>0</v>
      </c>
      <c r="AA34" s="99">
        <f>SUMIF('Прил3(разработочная)'!$B$10:$B$1272,C34,'Прил3(разработочная)'!$Z$10:$Z$1272)</f>
        <v>0</v>
      </c>
      <c r="AB34" s="99">
        <f>SUMIF('Прил3(разработочная)'!$B$10:$B$1272,C34,'Прил3(разработочная)'!$AA$10:$AA$1272)</f>
        <v>0</v>
      </c>
      <c r="AC34" s="99" t="e">
        <f>SUMIF('Прил3(разработочная)'!$B$10:$B$1272,C34,'Прил3(разработочная)'!#REF!)</f>
        <v>#REF!</v>
      </c>
      <c r="AD34" s="99">
        <f>SUMIF('Прил3(разработочная)'!$B$10:$B$1272,C34,'Прил3(разработочная)'!$AB$10:$AB$1272)</f>
        <v>0</v>
      </c>
      <c r="AE34" s="99">
        <f>SUMIF('Прил3(разработочная)'!$B$10:$B$1272,C34,'Прил3(разработочная)'!$AC$10:$AC$1272)</f>
        <v>0</v>
      </c>
      <c r="AF34" s="99">
        <f>SUMIF('Прил3(разработочная)'!$B$10:$B$1272,C34,'Прил3(разработочная)'!$AD$10:$AD$1272)</f>
        <v>0</v>
      </c>
      <c r="AG34" s="99">
        <f>SUMIF('Прил3(разработочная)'!$B$10:$B$1272,C34,'Прил3(разработочная)'!$AE$10:$AE$1272)</f>
        <v>0</v>
      </c>
      <c r="AH34" s="99">
        <f>SUMIF('Прил3(разработочная)'!$B$10:$B$1272,C34,'Прил3(разработочная)'!$AF$10:$AF$1272)</f>
        <v>1</v>
      </c>
      <c r="AI34" s="99">
        <f>SUMIF('Прил3(разработочная)'!$B$10:$B$1272,C34,'Прил3(разработочная)'!$AG$10:$AG$1272)</f>
        <v>6</v>
      </c>
      <c r="AJ34" s="99">
        <f>SUMIF('Прил3(разработочная)'!$B$10:$B$1272,C34,'Прил3(разработочная)'!$AH$10:$AH$1272)</f>
        <v>1</v>
      </c>
      <c r="AK34" s="99">
        <f>SUMIF('Прил3(разработочная)'!$B$10:$B$1272,C34,'Прил3(разработочная)'!$AI$10:$AI$1272)</f>
        <v>0</v>
      </c>
      <c r="AL34" s="99">
        <f>SUMIF('Прил3(разработочная)'!$B$10:$B$1272,C34,'Прил3(разработочная)'!$AJ$10:$AJ$1272)</f>
        <v>0</v>
      </c>
      <c r="AM34" s="99">
        <f>SUMIF('Прил3(разработочная)'!$B$10:$B$1272,C34,'Прил3(разработочная)'!$AK$10:$AK$1272)</f>
        <v>8</v>
      </c>
      <c r="AN34" s="86" t="str">
        <f t="shared" si="7"/>
        <v>ок</v>
      </c>
      <c r="AO34" s="86" t="str">
        <f t="shared" si="8"/>
        <v>ок</v>
      </c>
    </row>
    <row r="35" spans="1:41">
      <c r="A35" s="340" t="s">
        <v>482</v>
      </c>
      <c r="B35" s="91" t="s">
        <v>359</v>
      </c>
      <c r="C35" s="344" t="s">
        <v>483</v>
      </c>
      <c r="D35" s="99">
        <f t="shared" ref="D35:D36" si="15">(E35+F35)/2</f>
        <v>0</v>
      </c>
      <c r="E35" s="99">
        <f>SUMIF('Прил3(разработочная)'!$B$10:$B$1272,C35,'Прил3(разработочная)'!$D$10:$D$1272)</f>
        <v>0</v>
      </c>
      <c r="F35" s="99">
        <f>SUMIF('Прил3(разработочная)'!$B$10:$B$1272,C35,'Прил3(разработочная)'!$E$10:$E$1272)</f>
        <v>0</v>
      </c>
      <c r="G35" s="99">
        <f>SUMIF('Прил3(разработочная)'!$B$10:$B$1272,C35,'Прил3(разработочная)'!$F$10:$F$1272)</f>
        <v>0</v>
      </c>
      <c r="H35" s="99">
        <f>SUMIF('Прил3(разработочная)'!$B$10:$B$1272,C35,'Прил3(разработочная)'!$G$10:$G$1272)</f>
        <v>0</v>
      </c>
      <c r="I35" s="99">
        <f>SUMIF('Прил3(разработочная)'!$B$10:$B$1272,C35,'Прил3(разработочная)'!$H$10:$H$1272)</f>
        <v>0</v>
      </c>
      <c r="J35" s="99">
        <f>SUMIF('Прил3(разработочная)'!$B$10:$B$1272,C35,'Прил3(разработочная)'!$I$10:$I$1272)</f>
        <v>0</v>
      </c>
      <c r="K35" s="99">
        <f>SUMIF('Прил3(разработочная)'!$B$10:$B$1272,C35,'Прил3(разработочная)'!$J$10:$J$1272)</f>
        <v>0</v>
      </c>
      <c r="L35" s="99">
        <f>SUMIF('Прил3(разработочная)'!$B$10:$B$1272,C35,'Прил3(разработочная)'!$K$10:$K$1272)</f>
        <v>0</v>
      </c>
      <c r="M35" s="99">
        <f>SUMIF('Прил3(разработочная)'!$B$10:$B$1272,C35,'Прил3(разработочная)'!$L$10:$L$1272)</f>
        <v>0</v>
      </c>
      <c r="N35" s="99">
        <f>SUMIF('Прил3(разработочная)'!$B$10:$B$1272,C35,'Прил3(разработочная)'!$M$10:$M$1272)</f>
        <v>0</v>
      </c>
      <c r="O35" s="99">
        <f>SUMIF('Прил3(разработочная)'!$B$10:$B$1272,C35,'Прил3(разработочная)'!$N$10:$N$1272)</f>
        <v>0</v>
      </c>
      <c r="P35" s="99">
        <f>SUMIF('Прил3(разработочная)'!$B$10:$B$1272,C35,'Прил3(разработочная)'!$O$10:$O$1272)</f>
        <v>0</v>
      </c>
      <c r="Q35" s="99">
        <f>SUMIF('Прил3(разработочная)'!$B$10:$B$1272,C35,'Прил3(разработочная)'!$P$10:$P$1272)</f>
        <v>0</v>
      </c>
      <c r="R35" s="99">
        <f>SUMIF('Прил3(разработочная)'!$B$10:$B$1272,C35,'Прил3(разработочная)'!$Q$10:$Q$1272)</f>
        <v>0</v>
      </c>
      <c r="S35" s="99">
        <f>SUMIF('Прил3(разработочная)'!$B$10:$B$1272,C35,'Прил3(разработочная)'!$R$10:$R$1272)</f>
        <v>0</v>
      </c>
      <c r="T35" s="99">
        <f>SUMIF('Прил3(разработочная)'!$B$10:$B$1272,C35,'Прил3(разработочная)'!$S$10:$S$1272)</f>
        <v>0</v>
      </c>
      <c r="U35" s="99">
        <f>SUMIF('Прил3(разработочная)'!$B$10:$B$1272,C35,'Прил3(разработочная)'!$T$10:$T$1272)</f>
        <v>0</v>
      </c>
      <c r="V35" s="99">
        <f>SUMIF('Прил3(разработочная)'!$B$10:$B$1272,C35,'Прил3(разработочная)'!$U$10:$U$1272)</f>
        <v>0</v>
      </c>
      <c r="W35" s="99">
        <f>SUMIF('Прил3(разработочная)'!$B$10:$B$1272,C35,'Прил3(разработочная)'!$V$10:$V$1272)</f>
        <v>0</v>
      </c>
      <c r="X35" s="99">
        <f t="shared" ref="X35:X36" si="16">Y35+AA35</f>
        <v>0</v>
      </c>
      <c r="Y35" s="99">
        <f>SUMIF('Прил3(разработочная)'!$B$10:$B$1272,C35,'Прил3(разработочная)'!$X$10:$X$1272)</f>
        <v>0</v>
      </c>
      <c r="Z35" s="99">
        <f>SUMIF('Прил3(разработочная)'!$B$10:$B$1272,C35,'Прил3(разработочная)'!$Y$10:$Y$1272)</f>
        <v>0</v>
      </c>
      <c r="AA35" s="99">
        <f>SUMIF('Прил3(разработочная)'!$B$10:$B$1272,C35,'Прил3(разработочная)'!$Z$10:$Z$1272)</f>
        <v>0</v>
      </c>
      <c r="AB35" s="99">
        <f>SUMIF('Прил3(разработочная)'!$B$10:$B$1272,C35,'Прил3(разработочная)'!$AA$10:$AA$1272)</f>
        <v>0</v>
      </c>
      <c r="AC35" s="99" t="e">
        <f>SUMIF('Прил3(разработочная)'!$B$10:$B$1272,C35,'Прил3(разработочная)'!#REF!)</f>
        <v>#REF!</v>
      </c>
      <c r="AD35" s="99">
        <f>SUMIF('Прил3(разработочная)'!$B$10:$B$1272,C35,'Прил3(разработочная)'!$AB$10:$AB$1272)</f>
        <v>0</v>
      </c>
      <c r="AE35" s="99">
        <f>SUMIF('Прил3(разработочная)'!$B$10:$B$1272,C35,'Прил3(разработочная)'!$AC$10:$AC$1272)</f>
        <v>0</v>
      </c>
      <c r="AF35" s="99">
        <f>SUMIF('Прил3(разработочная)'!$B$10:$B$1272,C35,'Прил3(разработочная)'!$AD$10:$AD$1272)</f>
        <v>0</v>
      </c>
      <c r="AG35" s="99">
        <f>SUMIF('Прил3(разработочная)'!$B$10:$B$1272,C35,'Прил3(разработочная)'!$AE$10:$AE$1272)</f>
        <v>0</v>
      </c>
      <c r="AH35" s="99">
        <f>SUMIF('Прил3(разработочная)'!$B$10:$B$1272,C35,'Прил3(разработочная)'!$AF$10:$AF$1272)</f>
        <v>0</v>
      </c>
      <c r="AI35" s="99">
        <f>SUMIF('Прил3(разработочная)'!$B$10:$B$1272,C35,'Прил3(разработочная)'!$AG$10:$AG$1272)</f>
        <v>0</v>
      </c>
      <c r="AJ35" s="99">
        <f>SUMIF('Прил3(разработочная)'!$B$10:$B$1272,C35,'Прил3(разработочная)'!$AH$10:$AH$1272)</f>
        <v>0</v>
      </c>
      <c r="AK35" s="99">
        <f>SUMIF('Прил3(разработочная)'!$B$10:$B$1272,C35,'Прил3(разработочная)'!$AI$10:$AI$1272)</f>
        <v>0</v>
      </c>
      <c r="AL35" s="99">
        <f>SUMIF('Прил3(разработочная)'!$B$10:$B$1272,C35,'Прил3(разработочная)'!$AJ$10:$AJ$1272)</f>
        <v>0</v>
      </c>
      <c r="AM35" s="99">
        <f>SUMIF('Прил3(разработочная)'!$B$10:$B$1272,C35,'Прил3(разработочная)'!$AK$10:$AK$1272)</f>
        <v>0</v>
      </c>
      <c r="AN35" s="86"/>
      <c r="AO35" s="86"/>
    </row>
    <row r="36" spans="1:41" ht="48">
      <c r="A36" s="342" t="s">
        <v>523</v>
      </c>
      <c r="B36" s="91" t="s">
        <v>360</v>
      </c>
      <c r="C36" s="345" t="s">
        <v>484</v>
      </c>
      <c r="D36" s="99">
        <f t="shared" si="15"/>
        <v>12</v>
      </c>
      <c r="E36" s="99">
        <f>SUMIF('Прил3(разработочная)'!$B$10:$B$1272,C36,'Прил3(разработочная)'!$D$10:$D$1272)</f>
        <v>12</v>
      </c>
      <c r="F36" s="99">
        <f>SUMIF('Прил3(разработочная)'!$B$10:$B$1272,C36,'Прил3(разработочная)'!$E$10:$E$1272)</f>
        <v>12</v>
      </c>
      <c r="G36" s="99">
        <f>SUMIF('Прил3(разработочная)'!$B$10:$B$1272,C36,'Прил3(разработочная)'!$F$10:$F$1272)</f>
        <v>0</v>
      </c>
      <c r="H36" s="99">
        <f>SUMIF('Прил3(разработочная)'!$B$10:$B$1272,C36,'Прил3(разработочная)'!$G$10:$G$1272)</f>
        <v>12</v>
      </c>
      <c r="I36" s="99">
        <f>SUMIF('Прил3(разработочная)'!$B$10:$B$1272,C36,'Прил3(разработочная)'!$H$10:$H$1272)</f>
        <v>0</v>
      </c>
      <c r="J36" s="99">
        <f>SUMIF('Прил3(разработочная)'!$B$10:$B$1272,C36,'Прил3(разработочная)'!$I$10:$I$1272)</f>
        <v>0</v>
      </c>
      <c r="K36" s="99">
        <f>SUMIF('Прил3(разработочная)'!$B$10:$B$1272,C36,'Прил3(разработочная)'!$J$10:$J$1272)</f>
        <v>2</v>
      </c>
      <c r="L36" s="99">
        <f>SUMIF('Прил3(разработочная)'!$B$10:$B$1272,C36,'Прил3(разработочная)'!$K$10:$K$1272)</f>
        <v>0</v>
      </c>
      <c r="M36" s="99">
        <f>SUMIF('Прил3(разработочная)'!$B$10:$B$1272,C36,'Прил3(разработочная)'!$L$10:$L$1272)</f>
        <v>0</v>
      </c>
      <c r="N36" s="99">
        <f>SUMIF('Прил3(разработочная)'!$B$10:$B$1272,C36,'Прил3(разработочная)'!$M$10:$M$1272)</f>
        <v>0</v>
      </c>
      <c r="O36" s="99">
        <f>SUMIF('Прил3(разработочная)'!$B$10:$B$1272,C36,'Прил3(разработочная)'!$N$10:$N$1272)</f>
        <v>0</v>
      </c>
      <c r="P36" s="99">
        <f>SUMIF('Прил3(разработочная)'!$B$10:$B$1272,C36,'Прил3(разработочная)'!$O$10:$O$1272)</f>
        <v>0</v>
      </c>
      <c r="Q36" s="99">
        <f>SUMIF('Прил3(разработочная)'!$B$10:$B$1272,C36,'Прил3(разработочная)'!$P$10:$P$1272)</f>
        <v>0</v>
      </c>
      <c r="R36" s="99">
        <f>SUMIF('Прил3(разработочная)'!$B$10:$B$1272,C36,'Прил3(разработочная)'!$Q$10:$Q$1272)</f>
        <v>0</v>
      </c>
      <c r="S36" s="99">
        <f>SUMIF('Прил3(разработочная)'!$B$10:$B$1272,C36,'Прил3(разработочная)'!$R$10:$R$1272)</f>
        <v>0</v>
      </c>
      <c r="T36" s="99">
        <f>SUMIF('Прил3(разработочная)'!$B$10:$B$1272,C36,'Прил3(разработочная)'!$S$10:$S$1272)</f>
        <v>0</v>
      </c>
      <c r="U36" s="99">
        <f>SUMIF('Прил3(разработочная)'!$B$10:$B$1272,C36,'Прил3(разработочная)'!$T$10:$T$1272)</f>
        <v>0</v>
      </c>
      <c r="V36" s="99">
        <f>SUMIF('Прил3(разработочная)'!$B$10:$B$1272,C36,'Прил3(разработочная)'!$U$10:$U$1272)</f>
        <v>3</v>
      </c>
      <c r="W36" s="99">
        <f>SUMIF('Прил3(разработочная)'!$B$10:$B$1272,C36,'Прил3(разработочная)'!$V$10:$V$1272)</f>
        <v>9</v>
      </c>
      <c r="X36" s="99">
        <f t="shared" si="16"/>
        <v>0</v>
      </c>
      <c r="Y36" s="99">
        <f>SUMIF('Прил3(разработочная)'!$B$10:$B$1272,C36,'Прил3(разработочная)'!$X$10:$X$1272)</f>
        <v>0</v>
      </c>
      <c r="Z36" s="99">
        <f>SUMIF('Прил3(разработочная)'!$B$10:$B$1272,C36,'Прил3(разработочная)'!$Y$10:$Y$1272)</f>
        <v>0</v>
      </c>
      <c r="AA36" s="99">
        <f>SUMIF('Прил3(разработочная)'!$B$10:$B$1272,C36,'Прил3(разработочная)'!$Z$10:$Z$1272)</f>
        <v>0</v>
      </c>
      <c r="AB36" s="99">
        <f>SUMIF('Прил3(разработочная)'!$B$10:$B$1272,C36,'Прил3(разработочная)'!$AA$10:$AA$1272)</f>
        <v>0</v>
      </c>
      <c r="AC36" s="99" t="e">
        <f>SUMIF('Прил3(разработочная)'!$B$10:$B$1272,C36,'Прил3(разработочная)'!#REF!)</f>
        <v>#REF!</v>
      </c>
      <c r="AD36" s="99">
        <f>SUMIF('Прил3(разработочная)'!$B$10:$B$1272,C36,'Прил3(разработочная)'!$AB$10:$AB$1272)</f>
        <v>0</v>
      </c>
      <c r="AE36" s="99">
        <f>SUMIF('Прил3(разработочная)'!$B$10:$B$1272,C36,'Прил3(разработочная)'!$AC$10:$AC$1272)</f>
        <v>0</v>
      </c>
      <c r="AF36" s="99">
        <f>SUMIF('Прил3(разработочная)'!$B$10:$B$1272,C36,'Прил3(разработочная)'!$AD$10:$AD$1272)</f>
        <v>0</v>
      </c>
      <c r="AG36" s="99">
        <f>SUMIF('Прил3(разработочная)'!$B$10:$B$1272,C36,'Прил3(разработочная)'!$AE$10:$AE$1272)</f>
        <v>0</v>
      </c>
      <c r="AH36" s="99">
        <f>SUMIF('Прил3(разработочная)'!$B$10:$B$1272,C36,'Прил3(разработочная)'!$AF$10:$AF$1272)</f>
        <v>0</v>
      </c>
      <c r="AI36" s="99">
        <f>SUMIF('Прил3(разработочная)'!$B$10:$B$1272,C36,'Прил3(разработочная)'!$AG$10:$AG$1272)</f>
        <v>0</v>
      </c>
      <c r="AJ36" s="99">
        <f>SUMIF('Прил3(разработочная)'!$B$10:$B$1272,C36,'Прил3(разработочная)'!$AH$10:$AH$1272)</f>
        <v>12</v>
      </c>
      <c r="AK36" s="99">
        <f>SUMIF('Прил3(разработочная)'!$B$10:$B$1272,C36,'Прил3(разработочная)'!$AI$10:$AI$1272)</f>
        <v>0</v>
      </c>
      <c r="AL36" s="99">
        <f>SUMIF('Прил3(разработочная)'!$B$10:$B$1272,C36,'Прил3(разработочная)'!$AJ$10:$AJ$1272)</f>
        <v>0</v>
      </c>
      <c r="AM36" s="99">
        <f>SUMIF('Прил3(разработочная)'!$B$10:$B$1272,C36,'Прил3(разработочная)'!$AK$10:$AK$1272)</f>
        <v>12</v>
      </c>
      <c r="AN36" s="86"/>
      <c r="AO36" s="86"/>
    </row>
    <row r="37" spans="1:41" s="85" customFormat="1" ht="11.25">
      <c r="B37" s="148"/>
      <c r="C37" s="148"/>
      <c r="D37" s="86"/>
      <c r="E37" s="86"/>
      <c r="F37" s="86" t="str">
        <f>IF(F10=SUM(F11,F14),"ок",FALSE)</f>
        <v>ок</v>
      </c>
      <c r="G37" s="86"/>
      <c r="H37" s="86"/>
      <c r="I37" s="86"/>
      <c r="J37" s="86"/>
      <c r="K37" s="86" t="str">
        <f>IF(K10=SUM(K11,K14),"ок",FALSE)</f>
        <v>ок</v>
      </c>
      <c r="L37" s="86" t="str">
        <f t="shared" ref="L37:AJ37" si="17">IF(L10=SUM(L11,L14),"ок",FALSE)</f>
        <v>ок</v>
      </c>
      <c r="M37" s="86" t="str">
        <f t="shared" si="17"/>
        <v>ок</v>
      </c>
      <c r="N37" s="86" t="str">
        <f t="shared" si="17"/>
        <v>ок</v>
      </c>
      <c r="O37" s="86" t="str">
        <f t="shared" si="17"/>
        <v>ок</v>
      </c>
      <c r="P37" s="86" t="str">
        <f t="shared" si="17"/>
        <v>ок</v>
      </c>
      <c r="Q37" s="86" t="str">
        <f t="shared" si="17"/>
        <v>ок</v>
      </c>
      <c r="R37" s="86" t="str">
        <f t="shared" si="17"/>
        <v>ок</v>
      </c>
      <c r="S37" s="86" t="str">
        <f t="shared" si="17"/>
        <v>ок</v>
      </c>
      <c r="T37" s="86" t="str">
        <f t="shared" si="17"/>
        <v>ок</v>
      </c>
      <c r="U37" s="86" t="str">
        <f t="shared" si="17"/>
        <v>ок</v>
      </c>
      <c r="V37" s="86" t="str">
        <f t="shared" si="17"/>
        <v>ок</v>
      </c>
      <c r="W37" s="86" t="str">
        <f t="shared" si="17"/>
        <v>ок</v>
      </c>
      <c r="X37" s="86" t="str">
        <f t="shared" si="17"/>
        <v>ок</v>
      </c>
      <c r="Y37" s="86" t="str">
        <f t="shared" si="17"/>
        <v>ок</v>
      </c>
      <c r="Z37" s="86" t="str">
        <f t="shared" si="17"/>
        <v>ок</v>
      </c>
      <c r="AA37" s="86" t="str">
        <f t="shared" si="17"/>
        <v>ок</v>
      </c>
      <c r="AB37" s="86" t="str">
        <f t="shared" si="17"/>
        <v>ок</v>
      </c>
      <c r="AC37" s="86" t="e">
        <f t="shared" si="17"/>
        <v>#REF!</v>
      </c>
      <c r="AD37" s="86" t="str">
        <f t="shared" si="17"/>
        <v>ок</v>
      </c>
      <c r="AE37" s="86" t="str">
        <f t="shared" si="17"/>
        <v>ок</v>
      </c>
      <c r="AF37" s="86" t="str">
        <f t="shared" si="17"/>
        <v>ок</v>
      </c>
      <c r="AG37" s="86" t="str">
        <f t="shared" si="17"/>
        <v>ок</v>
      </c>
      <c r="AH37" s="86" t="str">
        <f t="shared" si="17"/>
        <v>ок</v>
      </c>
      <c r="AI37" s="86" t="str">
        <f t="shared" si="17"/>
        <v>ок</v>
      </c>
      <c r="AJ37" s="86" t="str">
        <f t="shared" si="17"/>
        <v>ок</v>
      </c>
      <c r="AK37" s="86" t="str">
        <f>IF(AK10=SUM(AK11,AK14),"ок",FALSE)</f>
        <v>ок</v>
      </c>
      <c r="AL37" s="86" t="str">
        <f>IF(AL10=SUM(AL11,AL14),"ок",FALSE)</f>
        <v>ок</v>
      </c>
      <c r="AM37" s="86"/>
      <c r="AN37" s="96"/>
      <c r="AO37" s="96"/>
    </row>
    <row r="38" spans="1:41">
      <c r="D38" s="93"/>
      <c r="E38" s="93" t="str">
        <f>IF(E10=SUM('Прил3(разработочная)'!D10:D1277),"ок",FALSE)</f>
        <v>ок</v>
      </c>
      <c r="F38" s="93" t="str">
        <f>IF(F10=SUM('Прил3(разработочная)'!E10:E1277),"ок",FALSE)</f>
        <v>ок</v>
      </c>
      <c r="G38" s="93" t="str">
        <f>IF(G10=SUM('Прил3(разработочная)'!F10:F1277),"ок",FALSE)</f>
        <v>ок</v>
      </c>
      <c r="H38" s="93" t="str">
        <f>IF(H10=SUM('Прил3(разработочная)'!G10:G1277),"ок",FALSE)</f>
        <v>ок</v>
      </c>
      <c r="I38" s="93"/>
      <c r="J38" s="93" t="str">
        <f>IF(J10=SUM('Прил3(разработочная)'!I10:I1277),"ок",FALSE)</f>
        <v>ок</v>
      </c>
      <c r="K38" s="93" t="str">
        <f>IF(K10=SUM('Прил3(разработочная)'!J10:J1277),"ок",FALSE)</f>
        <v>ок</v>
      </c>
      <c r="L38" s="93" t="str">
        <f>IF(L10=SUM('Прил3(разработочная)'!K10:K1277),"ок",FALSE)</f>
        <v>ок</v>
      </c>
      <c r="M38" s="93" t="str">
        <f>IF(M10=SUM('Прил3(разработочная)'!L10:L1277),"ок",FALSE)</f>
        <v>ок</v>
      </c>
      <c r="N38" s="93" t="str">
        <f>IF(N10=SUM('Прил3(разработочная)'!M10:M1277),"ок",FALSE)</f>
        <v>ок</v>
      </c>
      <c r="O38" s="93" t="str">
        <f>IF(O10=SUM('Прил3(разработочная)'!N10:N1277),"ок",FALSE)</f>
        <v>ок</v>
      </c>
      <c r="P38" s="93" t="str">
        <f>IF(P10=SUM('Прил3(разработочная)'!O10:O1277),"ок",FALSE)</f>
        <v>ок</v>
      </c>
      <c r="Q38" s="93" t="str">
        <f>IF(Q10=SUM('Прил3(разработочная)'!P10:P1277),"ок",FALSE)</f>
        <v>ок</v>
      </c>
      <c r="R38" s="93" t="str">
        <f>IF(R10=SUM('Прил3(разработочная)'!Q10:Q1277),"ок",FALSE)</f>
        <v>ок</v>
      </c>
      <c r="S38" s="93" t="str">
        <f>IF(S10=SUM('Прил3(разработочная)'!R10:R1277),"ок",FALSE)</f>
        <v>ок</v>
      </c>
      <c r="T38" s="93" t="str">
        <f>IF(T10=SUM('Прил3(разработочная)'!S10:S1277),"ок",FALSE)</f>
        <v>ок</v>
      </c>
      <c r="U38" s="93" t="str">
        <f>IF(U10=SUM('Прил3(разработочная)'!T10:T1277),"ок",FALSE)</f>
        <v>ок</v>
      </c>
      <c r="V38" s="93" t="str">
        <f>IF(V10=SUM('Прил3(разработочная)'!U10:U1277),"ок",FALSE)</f>
        <v>ок</v>
      </c>
      <c r="W38" s="93" t="str">
        <f>IF(W10=SUM('Прил3(разработочная)'!V10:V1277),"ок",FALSE)</f>
        <v>ок</v>
      </c>
      <c r="X38" s="93" t="str">
        <f>IF(X10=SUM('Прил3(разработочная)'!W10:W1277),"ок",FALSE)</f>
        <v>ок</v>
      </c>
      <c r="Y38" s="93" t="str">
        <f>IF(Y10=SUM('Прил3(разработочная)'!X10:X1277),"ок",FALSE)</f>
        <v>ок</v>
      </c>
      <c r="Z38" s="93" t="str">
        <f>IF(Z10=SUM('Прил3(разработочная)'!Y10:Y1277),"ок",FALSE)</f>
        <v>ок</v>
      </c>
      <c r="AA38" s="93" t="str">
        <f>IF(AA10=SUM('Прил3(разработочная)'!Z10:Z1277),"ок",FALSE)</f>
        <v>ок</v>
      </c>
      <c r="AB38" s="93" t="str">
        <f>IF(AB10=SUM('Прил3(разработочная)'!AA10:AA1277),"ок",FALSE)</f>
        <v>ок</v>
      </c>
      <c r="AC38" s="93" t="e">
        <f>IF(AC10=SUM('Прил3(разработочная)'!#REF!),"ок",FALSE)</f>
        <v>#REF!</v>
      </c>
      <c r="AD38" s="93" t="str">
        <f>IF(AD10=SUM('Прил3(разработочная)'!AB10:AB1277),"ок",FALSE)</f>
        <v>ок</v>
      </c>
      <c r="AE38" s="93" t="str">
        <f>IF(AE10=SUM('Прил3(разработочная)'!AC10:AC1277),"ок",FALSE)</f>
        <v>ок</v>
      </c>
      <c r="AF38" s="93" t="str">
        <f>IF(AF10=SUM('Прил3(разработочная)'!AD10:AD1277),"ок",FALSE)</f>
        <v>ок</v>
      </c>
      <c r="AG38" s="93" t="str">
        <f>IF(AG10=SUM('Прил3(разработочная)'!AE10:AE1277),"ок",FALSE)</f>
        <v>ок</v>
      </c>
      <c r="AH38" s="93" t="str">
        <f>IF(AH10=SUM('Прил3(разработочная)'!AF10:AF1277),"ок",FALSE)</f>
        <v>ок</v>
      </c>
      <c r="AI38" s="93" t="str">
        <f>IF(AI10=SUM('Прил3(разработочная)'!AG10:AG1277),"ок",FALSE)</f>
        <v>ок</v>
      </c>
      <c r="AJ38" s="93" t="str">
        <f>IF(AJ10=SUM('Прил3(разработочная)'!AH10:AH1277),"ок",FALSE)</f>
        <v>ок</v>
      </c>
      <c r="AK38" s="93" t="str">
        <f>IF(AK10=SUM('Прил3(разработочная)'!AI10:AI1277),"ок",FALSE)</f>
        <v>ок</v>
      </c>
      <c r="AL38" s="93" t="str">
        <f>IF(AL10=SUM('Прил3(разработочная)'!AJ10:AJ1277),"ок",FALSE)</f>
        <v>ок</v>
      </c>
      <c r="AM38" s="93" t="str">
        <f>IF(AM10=SUM('Прил3(разработочная)'!AK10:AK1277),"ок",FALSE)</f>
        <v>ок</v>
      </c>
      <c r="AN38" s="94"/>
      <c r="AO38" s="94"/>
    </row>
    <row r="39" spans="1:41">
      <c r="D39" s="6"/>
      <c r="E39" s="87"/>
      <c r="F39" s="87" t="str">
        <f>IF(F15=I10,"ок",FALSE)</f>
        <v>ок</v>
      </c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spans="1:41">
      <c r="D40" s="6"/>
      <c r="E40" s="6"/>
      <c r="F40" s="6" t="str">
        <f>IF(F16=J10,"ок",FALSE)</f>
        <v>ок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4"/>
      <c r="AI40" s="6"/>
    </row>
    <row r="41" spans="1:41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4"/>
      <c r="AI41" s="6"/>
    </row>
    <row r="42" spans="1:41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14"/>
      <c r="AI42" s="6"/>
    </row>
    <row r="43" spans="1:41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4"/>
      <c r="AI43" s="6"/>
    </row>
    <row r="44" spans="1:41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14"/>
      <c r="AI44" s="6"/>
    </row>
    <row r="45" spans="1:41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14"/>
      <c r="AI45" s="6"/>
    </row>
    <row r="46" spans="1:41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14"/>
      <c r="AI46" s="6"/>
    </row>
    <row r="47" spans="1:41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4"/>
      <c r="AI47" s="6"/>
    </row>
    <row r="48" spans="1:41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4"/>
      <c r="AI48" s="6"/>
    </row>
    <row r="49" spans="4:3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14"/>
      <c r="AI49" s="6"/>
    </row>
    <row r="50" spans="4:3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14"/>
      <c r="AI50" s="6"/>
    </row>
    <row r="51" spans="4:3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14"/>
      <c r="AI51" s="6"/>
    </row>
    <row r="52" spans="4:3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14"/>
      <c r="AI52" s="6"/>
    </row>
    <row r="53" spans="4:3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14"/>
      <c r="AI53" s="6"/>
    </row>
    <row r="54" spans="4:3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14"/>
      <c r="AI54" s="6"/>
    </row>
    <row r="55" spans="4:3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14"/>
      <c r="AI55" s="6"/>
    </row>
    <row r="56" spans="4:3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14"/>
      <c r="AI56" s="6"/>
    </row>
    <row r="57" spans="4:3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14"/>
      <c r="AI57" s="6"/>
    </row>
    <row r="58" spans="4:3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14"/>
      <c r="AI58" s="6"/>
    </row>
    <row r="59" spans="4:3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4"/>
      <c r="AI59" s="6"/>
    </row>
    <row r="60" spans="4:3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14"/>
      <c r="AI60" s="6"/>
    </row>
    <row r="61" spans="4:3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14"/>
      <c r="AI61" s="6"/>
    </row>
  </sheetData>
  <sheetProtection password="CC98" sheet="1" objects="1" scenarios="1" formatCells="0" formatColumns="0" formatRows="0"/>
  <customSheetViews>
    <customSheetView guid="{A3A26985-9873-41C2-B2AC-10E2A3ED8DE8}" scale="110" showPageBreaks="1" fitToPage="1" printArea="1" hiddenColumns="1" view="pageBreakPreview" topLeftCell="S4">
      <selection activeCell="AJ12" sqref="AJ12"/>
      <colBreaks count="2" manualBreakCount="2">
        <brk id="19" max="34" man="1"/>
        <brk id="31" max="1048575" man="1"/>
      </colBreaks>
      <pageMargins left="0.62992125984251968" right="0.23622047244094491" top="0.35433070866141736" bottom="0" header="0.31496062992125984" footer="0.31496062992125984"/>
      <printOptions horizontalCentered="1"/>
      <pageSetup paperSize="9" scale="74" fitToWidth="2" orientation="landscape" r:id="rId1"/>
      <headerFooter alignWithMargins="0"/>
    </customSheetView>
  </customSheetViews>
  <mergeCells count="42">
    <mergeCell ref="AM4:AM8"/>
    <mergeCell ref="AD5:AD8"/>
    <mergeCell ref="AI7:AI8"/>
    <mergeCell ref="AL4:AL8"/>
    <mergeCell ref="AH4:AJ6"/>
    <mergeCell ref="AK4:AK8"/>
    <mergeCell ref="AJ7:AJ8"/>
    <mergeCell ref="X4:AE4"/>
    <mergeCell ref="AH7:AH8"/>
    <mergeCell ref="AB7:AB8"/>
    <mergeCell ref="AE5:AE8"/>
    <mergeCell ref="AF4:AF8"/>
    <mergeCell ref="AG4:AG8"/>
    <mergeCell ref="X5:X8"/>
    <mergeCell ref="Z7:Z8"/>
    <mergeCell ref="Y5:AB5"/>
    <mergeCell ref="A4:A8"/>
    <mergeCell ref="E4:E8"/>
    <mergeCell ref="I6:J7"/>
    <mergeCell ref="G6:H7"/>
    <mergeCell ref="G4:J5"/>
    <mergeCell ref="D4:D8"/>
    <mergeCell ref="F4:F8"/>
    <mergeCell ref="B4:B8"/>
    <mergeCell ref="C4:C8"/>
    <mergeCell ref="K4:K8"/>
    <mergeCell ref="L5:L8"/>
    <mergeCell ref="L4:S4"/>
    <mergeCell ref="R5:R8"/>
    <mergeCell ref="M5:M8"/>
    <mergeCell ref="N5:N8"/>
    <mergeCell ref="O5:O8"/>
    <mergeCell ref="P5:Q7"/>
    <mergeCell ref="S5:S8"/>
    <mergeCell ref="T4:W5"/>
    <mergeCell ref="AC5:AC8"/>
    <mergeCell ref="Y6:Y8"/>
    <mergeCell ref="AA6:AA8"/>
    <mergeCell ref="T6:T8"/>
    <mergeCell ref="W6:W8"/>
    <mergeCell ref="U6:U8"/>
    <mergeCell ref="V6:V8"/>
  </mergeCells>
  <phoneticPr fontId="5" type="noConversion"/>
  <printOptions horizontalCentered="1"/>
  <pageMargins left="0.62992125984251968" right="0.23622047244094491" top="0.35433070866141736" bottom="0" header="0.31496062992125984" footer="0.31496062992125984"/>
  <pageSetup paperSize="9" scale="74" fitToWidth="2" orientation="landscape" r:id="rId2"/>
  <headerFooter alignWithMargins="0"/>
  <colBreaks count="2" manualBreakCount="2">
    <brk id="19" max="34" man="1"/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S645"/>
  <sheetViews>
    <sheetView zoomScaleSheetLayoutView="100" workbookViewId="0">
      <pane xSplit="5" ySplit="9" topLeftCell="F217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AL196" sqref="AL196:AL197"/>
    </sheetView>
  </sheetViews>
  <sheetFormatPr defaultColWidth="10.28515625" defaultRowHeight="12"/>
  <cols>
    <col min="1" max="1" width="45.5703125" style="7" customWidth="1"/>
    <col min="2" max="2" width="4.85546875" style="13" customWidth="1"/>
    <col min="3" max="7" width="6.42578125" style="7" customWidth="1"/>
    <col min="8" max="8" width="6.7109375" style="7" customWidth="1"/>
    <col min="9" max="9" width="6.5703125" style="7" customWidth="1"/>
    <col min="10" max="10" width="6.42578125" style="7" customWidth="1"/>
    <col min="11" max="11" width="5.85546875" style="7" customWidth="1"/>
    <col min="12" max="13" width="5.7109375" style="7" customWidth="1"/>
    <col min="14" max="14" width="6.42578125" style="7" customWidth="1"/>
    <col min="15" max="16" width="5.7109375" style="7" customWidth="1"/>
    <col min="17" max="17" width="6.140625" style="7" customWidth="1"/>
    <col min="18" max="18" width="10.140625" style="7" customWidth="1"/>
    <col min="19" max="22" width="6.42578125" style="7" customWidth="1"/>
    <col min="23" max="23" width="5.140625" style="7" customWidth="1"/>
    <col min="24" max="24" width="5.5703125" style="7" customWidth="1"/>
    <col min="25" max="26" width="5.85546875" style="7" customWidth="1"/>
    <col min="27" max="27" width="5.28515625" style="7" customWidth="1"/>
    <col min="28" max="28" width="6.5703125" style="7" customWidth="1"/>
    <col min="29" max="29" width="5.28515625" style="7" customWidth="1"/>
    <col min="30" max="30" width="5.85546875" style="7" customWidth="1"/>
    <col min="31" max="31" width="6.42578125" style="7" customWidth="1"/>
    <col min="32" max="32" width="5.7109375" style="9" customWidth="1"/>
    <col min="33" max="33" width="5.7109375" style="7" customWidth="1"/>
    <col min="34" max="36" width="6.42578125" style="7" customWidth="1"/>
    <col min="37" max="37" width="7.28515625" style="7" customWidth="1"/>
    <col min="38" max="38" width="14" style="7" customWidth="1"/>
    <col min="39" max="39" width="6.42578125" style="7" customWidth="1"/>
    <col min="40" max="40" width="6" style="7" customWidth="1"/>
    <col min="41" max="41" width="6.5703125" style="7" customWidth="1"/>
    <col min="42" max="43" width="6.42578125" style="7" customWidth="1"/>
    <col min="44" max="44" width="7.5703125" style="7" customWidth="1"/>
    <col min="45" max="45" width="15" style="7" customWidth="1"/>
    <col min="46" max="16384" width="10.28515625" style="7"/>
  </cols>
  <sheetData>
    <row r="1" spans="1:45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R1" s="8" t="s">
        <v>66</v>
      </c>
      <c r="S1" s="6"/>
      <c r="U1" s="6"/>
      <c r="W1" s="6"/>
      <c r="X1" s="6"/>
      <c r="Y1" s="6"/>
      <c r="Z1" s="6"/>
      <c r="AB1" s="6"/>
      <c r="AC1" s="6"/>
      <c r="AM1" s="168" t="s">
        <v>4</v>
      </c>
    </row>
    <row r="2" spans="1:45" ht="12" customHeight="1">
      <c r="B2" s="101"/>
      <c r="C2" s="101" t="s">
        <v>232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W2" s="10"/>
      <c r="X2" s="10"/>
      <c r="Y2" s="10"/>
      <c r="Z2" s="10"/>
      <c r="AA2" s="6"/>
      <c r="AB2" s="6"/>
      <c r="AC2" s="6"/>
      <c r="AD2" s="6"/>
      <c r="AE2" s="6"/>
    </row>
    <row r="3" spans="1:45" ht="10.5" customHeight="1">
      <c r="A3" s="6"/>
      <c r="B3" s="6"/>
      <c r="E3" s="6"/>
      <c r="F3" s="6"/>
      <c r="G3" s="6"/>
      <c r="H3" s="6"/>
      <c r="I3" s="6"/>
      <c r="J3" s="6"/>
      <c r="K3" s="6"/>
      <c r="L3" s="6"/>
      <c r="M3" s="6"/>
      <c r="O3" s="10"/>
      <c r="R3" s="8"/>
      <c r="W3" s="10"/>
      <c r="X3" s="10"/>
      <c r="Y3" s="10"/>
      <c r="Z3" s="10"/>
      <c r="AB3" s="6"/>
      <c r="AC3" s="6"/>
      <c r="AD3" s="6"/>
      <c r="AE3" s="6"/>
      <c r="AL3" s="8"/>
    </row>
    <row r="4" spans="1:45" s="6" customFormat="1" ht="12.75" customHeight="1">
      <c r="A4" s="438" t="s">
        <v>290</v>
      </c>
      <c r="B4" s="449" t="s">
        <v>393</v>
      </c>
      <c r="C4" s="426" t="s">
        <v>264</v>
      </c>
      <c r="D4" s="439" t="s">
        <v>588</v>
      </c>
      <c r="E4" s="439" t="s">
        <v>587</v>
      </c>
      <c r="F4" s="447" t="s">
        <v>311</v>
      </c>
      <c r="G4" s="447"/>
      <c r="H4" s="447"/>
      <c r="I4" s="447"/>
      <c r="J4" s="430" t="s">
        <v>219</v>
      </c>
      <c r="K4" s="431" t="s">
        <v>220</v>
      </c>
      <c r="L4" s="431"/>
      <c r="M4" s="431"/>
      <c r="N4" s="431"/>
      <c r="O4" s="431"/>
      <c r="P4" s="431"/>
      <c r="Q4" s="431"/>
      <c r="R4" s="431"/>
      <c r="S4" s="419" t="s">
        <v>326</v>
      </c>
      <c r="T4" s="420"/>
      <c r="U4" s="420"/>
      <c r="V4" s="421"/>
      <c r="W4" s="457" t="s">
        <v>221</v>
      </c>
      <c r="X4" s="458"/>
      <c r="Y4" s="458"/>
      <c r="Z4" s="458"/>
      <c r="AA4" s="458"/>
      <c r="AB4" s="458"/>
      <c r="AC4" s="459"/>
      <c r="AD4" s="427" t="s">
        <v>143</v>
      </c>
      <c r="AE4" s="427" t="s">
        <v>144</v>
      </c>
      <c r="AF4" s="419" t="s">
        <v>120</v>
      </c>
      <c r="AG4" s="420"/>
      <c r="AH4" s="421"/>
      <c r="AI4" s="426" t="s">
        <v>571</v>
      </c>
      <c r="AJ4" s="426" t="s">
        <v>238</v>
      </c>
      <c r="AK4" s="427" t="s">
        <v>237</v>
      </c>
      <c r="AL4" s="426" t="s">
        <v>544</v>
      </c>
      <c r="AM4" s="463" t="s">
        <v>122</v>
      </c>
      <c r="AN4" s="463" t="s">
        <v>32</v>
      </c>
      <c r="AO4" s="425" t="s">
        <v>33</v>
      </c>
      <c r="AP4" s="425" t="s">
        <v>34</v>
      </c>
      <c r="AQ4" s="425" t="s">
        <v>123</v>
      </c>
      <c r="AR4" s="425" t="s">
        <v>121</v>
      </c>
      <c r="AS4" s="425" t="s">
        <v>317</v>
      </c>
    </row>
    <row r="5" spans="1:45" s="6" customFormat="1" ht="20.25" customHeight="1">
      <c r="A5" s="438"/>
      <c r="B5" s="450"/>
      <c r="C5" s="426"/>
      <c r="D5" s="439"/>
      <c r="E5" s="439"/>
      <c r="F5" s="447"/>
      <c r="G5" s="447"/>
      <c r="H5" s="447"/>
      <c r="I5" s="447"/>
      <c r="J5" s="428"/>
      <c r="K5" s="426" t="s">
        <v>331</v>
      </c>
      <c r="L5" s="426" t="s">
        <v>298</v>
      </c>
      <c r="M5" s="426" t="s">
        <v>299</v>
      </c>
      <c r="N5" s="426" t="s">
        <v>300</v>
      </c>
      <c r="O5" s="432" t="s">
        <v>552</v>
      </c>
      <c r="P5" s="433"/>
      <c r="Q5" s="427" t="s">
        <v>569</v>
      </c>
      <c r="R5" s="427" t="s">
        <v>56</v>
      </c>
      <c r="S5" s="422"/>
      <c r="T5" s="423"/>
      <c r="U5" s="423"/>
      <c r="V5" s="424"/>
      <c r="W5" s="425" t="s">
        <v>327</v>
      </c>
      <c r="X5" s="438" t="s">
        <v>59</v>
      </c>
      <c r="Y5" s="438"/>
      <c r="Z5" s="438"/>
      <c r="AA5" s="438"/>
      <c r="AB5" s="426" t="s">
        <v>60</v>
      </c>
      <c r="AC5" s="426" t="s">
        <v>153</v>
      </c>
      <c r="AD5" s="428"/>
      <c r="AE5" s="428"/>
      <c r="AF5" s="452"/>
      <c r="AG5" s="453"/>
      <c r="AH5" s="454"/>
      <c r="AI5" s="426"/>
      <c r="AJ5" s="426"/>
      <c r="AK5" s="428"/>
      <c r="AL5" s="426"/>
      <c r="AM5" s="463"/>
      <c r="AN5" s="463"/>
      <c r="AO5" s="425"/>
      <c r="AP5" s="425"/>
      <c r="AQ5" s="425"/>
      <c r="AR5" s="425"/>
      <c r="AS5" s="425"/>
    </row>
    <row r="6" spans="1:45" s="6" customFormat="1" ht="45" customHeight="1">
      <c r="A6" s="438"/>
      <c r="B6" s="450"/>
      <c r="C6" s="426"/>
      <c r="D6" s="439"/>
      <c r="E6" s="439"/>
      <c r="F6" s="461" t="s">
        <v>312</v>
      </c>
      <c r="G6" s="462"/>
      <c r="H6" s="460" t="s">
        <v>313</v>
      </c>
      <c r="I6" s="460"/>
      <c r="J6" s="428"/>
      <c r="K6" s="426"/>
      <c r="L6" s="426"/>
      <c r="M6" s="426"/>
      <c r="N6" s="426"/>
      <c r="O6" s="434"/>
      <c r="P6" s="435"/>
      <c r="Q6" s="428"/>
      <c r="R6" s="428"/>
      <c r="S6" s="427" t="s">
        <v>465</v>
      </c>
      <c r="T6" s="427" t="s">
        <v>57</v>
      </c>
      <c r="U6" s="427" t="s">
        <v>58</v>
      </c>
      <c r="V6" s="427" t="s">
        <v>555</v>
      </c>
      <c r="W6" s="425"/>
      <c r="X6" s="426" t="s">
        <v>411</v>
      </c>
      <c r="Y6" s="29" t="s">
        <v>413</v>
      </c>
      <c r="Z6" s="426" t="s">
        <v>412</v>
      </c>
      <c r="AA6" s="29" t="s">
        <v>413</v>
      </c>
      <c r="AB6" s="426"/>
      <c r="AC6" s="426"/>
      <c r="AD6" s="428"/>
      <c r="AE6" s="428"/>
      <c r="AF6" s="452"/>
      <c r="AG6" s="453"/>
      <c r="AH6" s="454"/>
      <c r="AI6" s="426"/>
      <c r="AJ6" s="426"/>
      <c r="AK6" s="428"/>
      <c r="AL6" s="426"/>
      <c r="AM6" s="463"/>
      <c r="AN6" s="463"/>
      <c r="AO6" s="425"/>
      <c r="AP6" s="425"/>
      <c r="AQ6" s="425"/>
      <c r="AR6" s="425"/>
      <c r="AS6" s="425"/>
    </row>
    <row r="7" spans="1:45" s="6" customFormat="1" ht="24.75" customHeight="1">
      <c r="A7" s="438"/>
      <c r="B7" s="450"/>
      <c r="C7" s="426"/>
      <c r="D7" s="439"/>
      <c r="E7" s="439"/>
      <c r="F7" s="462"/>
      <c r="G7" s="462"/>
      <c r="H7" s="460"/>
      <c r="I7" s="460"/>
      <c r="J7" s="428"/>
      <c r="K7" s="426"/>
      <c r="L7" s="426"/>
      <c r="M7" s="426"/>
      <c r="N7" s="426"/>
      <c r="O7" s="436"/>
      <c r="P7" s="437"/>
      <c r="Q7" s="428"/>
      <c r="R7" s="428"/>
      <c r="S7" s="428"/>
      <c r="T7" s="428"/>
      <c r="U7" s="428"/>
      <c r="V7" s="428"/>
      <c r="W7" s="425"/>
      <c r="X7" s="426"/>
      <c r="Y7" s="426" t="s">
        <v>14</v>
      </c>
      <c r="Z7" s="426"/>
      <c r="AA7" s="426" t="s">
        <v>14</v>
      </c>
      <c r="AB7" s="426"/>
      <c r="AC7" s="426"/>
      <c r="AD7" s="428"/>
      <c r="AE7" s="428"/>
      <c r="AF7" s="455" t="s">
        <v>366</v>
      </c>
      <c r="AG7" s="428" t="s">
        <v>553</v>
      </c>
      <c r="AH7" s="455" t="s">
        <v>554</v>
      </c>
      <c r="AI7" s="426"/>
      <c r="AJ7" s="426"/>
      <c r="AK7" s="428"/>
      <c r="AL7" s="426"/>
      <c r="AM7" s="463"/>
      <c r="AN7" s="463"/>
      <c r="AO7" s="425"/>
      <c r="AP7" s="425"/>
      <c r="AQ7" s="425"/>
      <c r="AR7" s="425"/>
      <c r="AS7" s="425"/>
    </row>
    <row r="8" spans="1:45" s="6" customFormat="1" ht="75" customHeight="1">
      <c r="A8" s="438"/>
      <c r="B8" s="451"/>
      <c r="C8" s="426"/>
      <c r="D8" s="439"/>
      <c r="E8" s="439"/>
      <c r="F8" s="158" t="s">
        <v>367</v>
      </c>
      <c r="G8" s="158" t="s">
        <v>365</v>
      </c>
      <c r="H8" s="158" t="s">
        <v>367</v>
      </c>
      <c r="I8" s="158" t="s">
        <v>365</v>
      </c>
      <c r="J8" s="429"/>
      <c r="K8" s="426"/>
      <c r="L8" s="426"/>
      <c r="M8" s="426"/>
      <c r="N8" s="426"/>
      <c r="O8" s="379" t="s">
        <v>567</v>
      </c>
      <c r="P8" s="379" t="s">
        <v>568</v>
      </c>
      <c r="Q8" s="429"/>
      <c r="R8" s="429"/>
      <c r="S8" s="429"/>
      <c r="T8" s="429"/>
      <c r="U8" s="429"/>
      <c r="V8" s="429"/>
      <c r="W8" s="425"/>
      <c r="X8" s="426"/>
      <c r="Y8" s="426"/>
      <c r="Z8" s="426"/>
      <c r="AA8" s="426"/>
      <c r="AB8" s="426"/>
      <c r="AC8" s="426"/>
      <c r="AD8" s="429"/>
      <c r="AE8" s="429"/>
      <c r="AF8" s="456"/>
      <c r="AG8" s="429"/>
      <c r="AH8" s="456"/>
      <c r="AI8" s="426"/>
      <c r="AJ8" s="426"/>
      <c r="AK8" s="429"/>
      <c r="AL8" s="426"/>
      <c r="AM8" s="463"/>
      <c r="AN8" s="463"/>
      <c r="AO8" s="425"/>
      <c r="AP8" s="425"/>
      <c r="AQ8" s="425"/>
      <c r="AR8" s="425"/>
      <c r="AS8" s="425"/>
    </row>
    <row r="9" spans="1:45" ht="11.25" customHeight="1">
      <c r="A9" s="332" t="s">
        <v>368</v>
      </c>
      <c r="B9" s="12" t="s">
        <v>382</v>
      </c>
      <c r="C9" s="12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2">
        <v>7</v>
      </c>
      <c r="J9" s="12">
        <v>8</v>
      </c>
      <c r="K9" s="12">
        <v>9</v>
      </c>
      <c r="L9" s="12">
        <v>10</v>
      </c>
      <c r="M9" s="12">
        <v>11</v>
      </c>
      <c r="N9" s="12">
        <v>12</v>
      </c>
      <c r="O9" s="12">
        <v>13</v>
      </c>
      <c r="P9" s="12">
        <v>14</v>
      </c>
      <c r="Q9" s="12">
        <v>15</v>
      </c>
      <c r="R9" s="12">
        <v>16</v>
      </c>
      <c r="S9" s="12">
        <v>17</v>
      </c>
      <c r="T9" s="12">
        <v>18</v>
      </c>
      <c r="U9" s="12">
        <v>19</v>
      </c>
      <c r="V9" s="12">
        <v>20</v>
      </c>
      <c r="W9" s="12">
        <v>21</v>
      </c>
      <c r="X9" s="12">
        <v>22</v>
      </c>
      <c r="Y9" s="12">
        <v>23</v>
      </c>
      <c r="Z9" s="12">
        <v>24</v>
      </c>
      <c r="AA9" s="12">
        <v>25</v>
      </c>
      <c r="AB9" s="12">
        <v>26</v>
      </c>
      <c r="AC9" s="12">
        <v>27</v>
      </c>
      <c r="AD9" s="12">
        <v>28</v>
      </c>
      <c r="AE9" s="12">
        <v>29</v>
      </c>
      <c r="AF9" s="12">
        <v>30</v>
      </c>
      <c r="AG9" s="12">
        <v>31</v>
      </c>
      <c r="AH9" s="12">
        <v>32</v>
      </c>
      <c r="AI9" s="12">
        <v>33</v>
      </c>
      <c r="AJ9" s="12">
        <v>34</v>
      </c>
      <c r="AK9" s="12">
        <v>35</v>
      </c>
      <c r="AL9" s="12">
        <v>36</v>
      </c>
    </row>
    <row r="10" spans="1:45" s="13" customFormat="1" ht="27.75" customHeight="1">
      <c r="A10" s="346" t="s">
        <v>520</v>
      </c>
      <c r="B10" s="363" t="s">
        <v>394</v>
      </c>
      <c r="C10" s="99">
        <f>(D10+E10)/2</f>
        <v>0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9">
        <f t="shared" ref="W10:W262" si="0">X10+Z10</f>
        <v>0</v>
      </c>
      <c r="X10" s="92"/>
      <c r="Y10" s="92"/>
      <c r="Z10" s="92"/>
      <c r="AA10" s="92"/>
      <c r="AB10" s="92"/>
      <c r="AC10" s="92"/>
      <c r="AD10" s="92"/>
      <c r="AE10" s="92"/>
      <c r="AF10" s="302"/>
      <c r="AG10" s="108"/>
      <c r="AH10" s="302"/>
      <c r="AI10" s="302"/>
      <c r="AJ10" s="302"/>
      <c r="AK10" s="303"/>
      <c r="AL10" s="302"/>
      <c r="AM10" s="259" t="str">
        <f t="shared" ref="AM10:AM73" si="1">IF(D10+AD10-AE10=E10,"ок",FALSE)</f>
        <v>ок</v>
      </c>
      <c r="AN10" s="259" t="str">
        <f t="shared" ref="AN10:AN73" si="2">IF(E10=SUM(F10:I10),"ок",FALSE)</f>
        <v>ок</v>
      </c>
      <c r="AO10" s="259" t="str">
        <f t="shared" ref="AO10:AO73" si="3">IF(J10&lt;=E10,"ок",FALSE)</f>
        <v>ок</v>
      </c>
      <c r="AP10" s="259" t="str">
        <f t="shared" ref="AP10:AP73" si="4">IF(E10=SUM(S10:V10),"ок",FALSE)</f>
        <v>ок</v>
      </c>
      <c r="AQ10" s="259" t="str">
        <f t="shared" ref="AQ10:AQ73" si="5">IF(E10=SUM(AF10:AH10),"ок",FALSE)</f>
        <v>ок</v>
      </c>
      <c r="AR10" s="260" t="e">
        <f t="shared" ref="AR10:AR73" si="6">AK10/E10*100-100</f>
        <v>#DIV/0!</v>
      </c>
      <c r="AS10" s="261" t="str">
        <f t="shared" ref="AS10:AS73" si="7">CONCATENATE(B10,AL10)</f>
        <v>A</v>
      </c>
    </row>
    <row r="11" spans="1:45" s="13" customFormat="1" ht="11.25" customHeight="1">
      <c r="A11" s="358" t="s">
        <v>594</v>
      </c>
      <c r="B11" s="380" t="s">
        <v>394</v>
      </c>
      <c r="C11" s="99">
        <f t="shared" ref="C11:C85" si="8">(D11+E11)/2</f>
        <v>62</v>
      </c>
      <c r="D11" s="92">
        <v>65</v>
      </c>
      <c r="E11" s="92">
        <v>59</v>
      </c>
      <c r="F11" s="92">
        <v>0</v>
      </c>
      <c r="G11" s="92">
        <v>59</v>
      </c>
      <c r="H11" s="92">
        <v>0</v>
      </c>
      <c r="I11" s="92">
        <v>0</v>
      </c>
      <c r="J11" s="92">
        <v>19</v>
      </c>
      <c r="K11" s="92">
        <v>0</v>
      </c>
      <c r="L11" s="92">
        <v>0</v>
      </c>
      <c r="M11" s="92">
        <v>1</v>
      </c>
      <c r="N11" s="92">
        <v>3</v>
      </c>
      <c r="O11" s="92">
        <v>1</v>
      </c>
      <c r="P11" s="92">
        <v>2</v>
      </c>
      <c r="Q11" s="92">
        <v>4</v>
      </c>
      <c r="R11" s="92">
        <v>0</v>
      </c>
      <c r="S11" s="92">
        <v>0</v>
      </c>
      <c r="T11" s="92">
        <v>10</v>
      </c>
      <c r="U11" s="92">
        <v>23</v>
      </c>
      <c r="V11" s="92">
        <v>26</v>
      </c>
      <c r="W11" s="99">
        <f t="shared" si="0"/>
        <v>0</v>
      </c>
      <c r="X11" s="92">
        <v>0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92">
        <v>3</v>
      </c>
      <c r="AE11" s="92">
        <v>9</v>
      </c>
      <c r="AF11" s="332">
        <v>0</v>
      </c>
      <c r="AG11" s="108">
        <v>4</v>
      </c>
      <c r="AH11" s="332">
        <v>55</v>
      </c>
      <c r="AI11" s="332">
        <v>0</v>
      </c>
      <c r="AJ11" s="332">
        <v>0</v>
      </c>
      <c r="AK11" s="334">
        <v>59</v>
      </c>
      <c r="AL11" s="332" t="s">
        <v>245</v>
      </c>
      <c r="AM11" s="259" t="str">
        <f t="shared" si="1"/>
        <v>ок</v>
      </c>
      <c r="AN11" s="259" t="str">
        <f t="shared" si="2"/>
        <v>ок</v>
      </c>
      <c r="AO11" s="259" t="str">
        <f t="shared" si="3"/>
        <v>ок</v>
      </c>
      <c r="AP11" s="259" t="str">
        <f t="shared" si="4"/>
        <v>ок</v>
      </c>
      <c r="AQ11" s="259" t="str">
        <f t="shared" si="5"/>
        <v>ок</v>
      </c>
      <c r="AR11" s="260">
        <f t="shared" si="6"/>
        <v>0</v>
      </c>
      <c r="AS11" s="261" t="str">
        <f t="shared" si="7"/>
        <v>Aчастная</v>
      </c>
    </row>
    <row r="12" spans="1:45" s="13" customFormat="1" ht="11.25" customHeight="1">
      <c r="A12" s="358" t="s">
        <v>595</v>
      </c>
      <c r="B12" s="380" t="s">
        <v>394</v>
      </c>
      <c r="C12" s="99">
        <f t="shared" si="8"/>
        <v>2</v>
      </c>
      <c r="D12" s="92">
        <v>2</v>
      </c>
      <c r="E12" s="92">
        <v>2</v>
      </c>
      <c r="F12" s="92">
        <v>0</v>
      </c>
      <c r="G12" s="92">
        <v>2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1</v>
      </c>
      <c r="R12" s="92">
        <v>0</v>
      </c>
      <c r="S12" s="92">
        <v>1</v>
      </c>
      <c r="T12" s="92">
        <v>0</v>
      </c>
      <c r="U12" s="92">
        <v>1</v>
      </c>
      <c r="V12" s="92">
        <v>0</v>
      </c>
      <c r="W12" s="99"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92">
        <v>0</v>
      </c>
      <c r="AE12" s="92">
        <v>0</v>
      </c>
      <c r="AF12" s="332">
        <v>0</v>
      </c>
      <c r="AG12" s="108">
        <v>1</v>
      </c>
      <c r="AH12" s="332">
        <v>1</v>
      </c>
      <c r="AI12" s="332">
        <v>0</v>
      </c>
      <c r="AJ12" s="332">
        <v>0</v>
      </c>
      <c r="AK12" s="334">
        <v>2</v>
      </c>
      <c r="AL12" s="332" t="s">
        <v>165</v>
      </c>
      <c r="AM12" s="259" t="str">
        <f t="shared" si="1"/>
        <v>ок</v>
      </c>
      <c r="AN12" s="259" t="str">
        <f t="shared" si="2"/>
        <v>ок</v>
      </c>
      <c r="AO12" s="259" t="str">
        <f t="shared" si="3"/>
        <v>ок</v>
      </c>
      <c r="AP12" s="259" t="str">
        <f t="shared" si="4"/>
        <v>ок</v>
      </c>
      <c r="AQ12" s="259" t="str">
        <f t="shared" si="5"/>
        <v>ок</v>
      </c>
      <c r="AR12" s="260">
        <f t="shared" si="6"/>
        <v>0</v>
      </c>
      <c r="AS12" s="261" t="str">
        <f t="shared" si="7"/>
        <v>Aобластная</v>
      </c>
    </row>
    <row r="13" spans="1:45" s="13" customFormat="1" ht="3" hidden="1" customHeight="1">
      <c r="A13" s="358"/>
      <c r="B13" s="324"/>
      <c r="C13" s="99">
        <f t="shared" si="8"/>
        <v>0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9">
        <f t="shared" si="0"/>
        <v>0</v>
      </c>
      <c r="X13" s="92"/>
      <c r="Y13" s="92"/>
      <c r="Z13" s="92"/>
      <c r="AA13" s="92"/>
      <c r="AB13" s="92"/>
      <c r="AC13" s="92"/>
      <c r="AD13" s="92"/>
      <c r="AE13" s="92"/>
      <c r="AF13" s="332"/>
      <c r="AG13" s="108"/>
      <c r="AH13" s="332"/>
      <c r="AI13" s="332"/>
      <c r="AJ13" s="332"/>
      <c r="AK13" s="334"/>
      <c r="AL13" s="332"/>
      <c r="AM13" s="259" t="str">
        <f t="shared" si="1"/>
        <v>ок</v>
      </c>
      <c r="AN13" s="259" t="str">
        <f t="shared" si="2"/>
        <v>ок</v>
      </c>
      <c r="AO13" s="259" t="str">
        <f t="shared" si="3"/>
        <v>ок</v>
      </c>
      <c r="AP13" s="259" t="str">
        <f t="shared" si="4"/>
        <v>ок</v>
      </c>
      <c r="AQ13" s="259" t="str">
        <f t="shared" si="5"/>
        <v>ок</v>
      </c>
      <c r="AR13" s="260" t="e">
        <f t="shared" si="6"/>
        <v>#DIV/0!</v>
      </c>
      <c r="AS13" s="261" t="str">
        <f t="shared" si="7"/>
        <v/>
      </c>
    </row>
    <row r="14" spans="1:45" s="13" customFormat="1" ht="11.25" hidden="1" customHeight="1">
      <c r="A14" s="358"/>
      <c r="B14" s="324"/>
      <c r="C14" s="99">
        <f t="shared" si="8"/>
        <v>0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9">
        <f t="shared" si="0"/>
        <v>0</v>
      </c>
      <c r="X14" s="92"/>
      <c r="Y14" s="92"/>
      <c r="Z14" s="92"/>
      <c r="AA14" s="92"/>
      <c r="AB14" s="92"/>
      <c r="AC14" s="92"/>
      <c r="AD14" s="92"/>
      <c r="AE14" s="92"/>
      <c r="AF14" s="332"/>
      <c r="AG14" s="108"/>
      <c r="AH14" s="332"/>
      <c r="AI14" s="332"/>
      <c r="AJ14" s="332"/>
      <c r="AK14" s="334"/>
      <c r="AL14" s="332"/>
      <c r="AM14" s="259" t="str">
        <f t="shared" si="1"/>
        <v>ок</v>
      </c>
      <c r="AN14" s="259" t="str">
        <f t="shared" si="2"/>
        <v>ок</v>
      </c>
      <c r="AO14" s="259" t="str">
        <f t="shared" si="3"/>
        <v>ок</v>
      </c>
      <c r="AP14" s="259" t="str">
        <f t="shared" si="4"/>
        <v>ок</v>
      </c>
      <c r="AQ14" s="259" t="str">
        <f t="shared" si="5"/>
        <v>ок</v>
      </c>
      <c r="AR14" s="260" t="e">
        <f t="shared" si="6"/>
        <v>#DIV/0!</v>
      </c>
      <c r="AS14" s="261" t="str">
        <f t="shared" si="7"/>
        <v/>
      </c>
    </row>
    <row r="15" spans="1:45" s="13" customFormat="1" ht="14.25" hidden="1" customHeight="1">
      <c r="A15" s="358"/>
      <c r="B15" s="324"/>
      <c r="C15" s="99">
        <f t="shared" si="8"/>
        <v>0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9">
        <f t="shared" si="0"/>
        <v>0</v>
      </c>
      <c r="X15" s="92"/>
      <c r="Y15" s="92"/>
      <c r="Z15" s="92"/>
      <c r="AA15" s="92"/>
      <c r="AB15" s="92"/>
      <c r="AC15" s="92"/>
      <c r="AD15" s="92"/>
      <c r="AE15" s="92"/>
      <c r="AF15" s="332"/>
      <c r="AG15" s="108"/>
      <c r="AH15" s="332"/>
      <c r="AI15" s="332"/>
      <c r="AJ15" s="332"/>
      <c r="AK15" s="334"/>
      <c r="AL15" s="332"/>
      <c r="AM15" s="259" t="str">
        <f t="shared" si="1"/>
        <v>ок</v>
      </c>
      <c r="AN15" s="259" t="str">
        <f t="shared" si="2"/>
        <v>ок</v>
      </c>
      <c r="AO15" s="259" t="str">
        <f t="shared" si="3"/>
        <v>ок</v>
      </c>
      <c r="AP15" s="259" t="str">
        <f t="shared" si="4"/>
        <v>ок</v>
      </c>
      <c r="AQ15" s="259" t="str">
        <f t="shared" si="5"/>
        <v>ок</v>
      </c>
      <c r="AR15" s="260" t="e">
        <f t="shared" si="6"/>
        <v>#DIV/0!</v>
      </c>
      <c r="AS15" s="261" t="str">
        <f t="shared" si="7"/>
        <v/>
      </c>
    </row>
    <row r="16" spans="1:45" s="13" customFormat="1" ht="13.5" hidden="1" customHeight="1">
      <c r="A16" s="358"/>
      <c r="B16" s="324"/>
      <c r="C16" s="99">
        <f t="shared" si="8"/>
        <v>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9">
        <f t="shared" si="0"/>
        <v>0</v>
      </c>
      <c r="X16" s="92"/>
      <c r="Y16" s="92"/>
      <c r="Z16" s="92"/>
      <c r="AA16" s="92"/>
      <c r="AB16" s="92"/>
      <c r="AC16" s="92"/>
      <c r="AD16" s="92"/>
      <c r="AE16" s="92"/>
      <c r="AF16" s="332"/>
      <c r="AG16" s="108"/>
      <c r="AH16" s="332"/>
      <c r="AI16" s="332"/>
      <c r="AJ16" s="332"/>
      <c r="AK16" s="334"/>
      <c r="AL16" s="332"/>
      <c r="AM16" s="259" t="str">
        <f t="shared" si="1"/>
        <v>ок</v>
      </c>
      <c r="AN16" s="259" t="str">
        <f t="shared" si="2"/>
        <v>ок</v>
      </c>
      <c r="AO16" s="259" t="str">
        <f t="shared" si="3"/>
        <v>ок</v>
      </c>
      <c r="AP16" s="259" t="str">
        <f t="shared" si="4"/>
        <v>ок</v>
      </c>
      <c r="AQ16" s="259" t="str">
        <f t="shared" si="5"/>
        <v>ок</v>
      </c>
      <c r="AR16" s="260" t="e">
        <f t="shared" si="6"/>
        <v>#DIV/0!</v>
      </c>
      <c r="AS16" s="261" t="str">
        <f t="shared" si="7"/>
        <v/>
      </c>
    </row>
    <row r="17" spans="1:45" s="13" customFormat="1" ht="15" hidden="1" customHeight="1">
      <c r="A17" s="358"/>
      <c r="B17" s="324"/>
      <c r="C17" s="99">
        <f t="shared" si="8"/>
        <v>0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9">
        <f t="shared" si="0"/>
        <v>0</v>
      </c>
      <c r="X17" s="92"/>
      <c r="Y17" s="92"/>
      <c r="Z17" s="92"/>
      <c r="AA17" s="92"/>
      <c r="AB17" s="92"/>
      <c r="AC17" s="92"/>
      <c r="AD17" s="92"/>
      <c r="AE17" s="92"/>
      <c r="AF17" s="332"/>
      <c r="AG17" s="108"/>
      <c r="AH17" s="332"/>
      <c r="AI17" s="332"/>
      <c r="AJ17" s="332"/>
      <c r="AK17" s="334"/>
      <c r="AL17" s="332"/>
      <c r="AM17" s="259" t="str">
        <f t="shared" si="1"/>
        <v>ок</v>
      </c>
      <c r="AN17" s="259" t="str">
        <f t="shared" si="2"/>
        <v>ок</v>
      </c>
      <c r="AO17" s="259" t="str">
        <f t="shared" si="3"/>
        <v>ок</v>
      </c>
      <c r="AP17" s="259" t="str">
        <f t="shared" si="4"/>
        <v>ок</v>
      </c>
      <c r="AQ17" s="259" t="str">
        <f t="shared" si="5"/>
        <v>ок</v>
      </c>
      <c r="AR17" s="260" t="e">
        <f t="shared" si="6"/>
        <v>#DIV/0!</v>
      </c>
      <c r="AS17" s="261" t="str">
        <f t="shared" si="7"/>
        <v/>
      </c>
    </row>
    <row r="18" spans="1:45" s="13" customFormat="1" ht="16.5" hidden="1" customHeight="1">
      <c r="A18" s="358"/>
      <c r="B18" s="324"/>
      <c r="C18" s="99">
        <f t="shared" si="8"/>
        <v>0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9">
        <f t="shared" si="0"/>
        <v>0</v>
      </c>
      <c r="X18" s="92"/>
      <c r="Y18" s="92"/>
      <c r="Z18" s="92"/>
      <c r="AA18" s="92"/>
      <c r="AB18" s="92"/>
      <c r="AC18" s="92"/>
      <c r="AD18" s="92"/>
      <c r="AE18" s="92"/>
      <c r="AF18" s="332"/>
      <c r="AG18" s="108"/>
      <c r="AH18" s="332"/>
      <c r="AI18" s="332"/>
      <c r="AJ18" s="332"/>
      <c r="AK18" s="334"/>
      <c r="AL18" s="332"/>
      <c r="AM18" s="259" t="str">
        <f t="shared" si="1"/>
        <v>ок</v>
      </c>
      <c r="AN18" s="259" t="str">
        <f t="shared" si="2"/>
        <v>ок</v>
      </c>
      <c r="AO18" s="259" t="str">
        <f t="shared" si="3"/>
        <v>ок</v>
      </c>
      <c r="AP18" s="259" t="str">
        <f t="shared" si="4"/>
        <v>ок</v>
      </c>
      <c r="AQ18" s="259" t="str">
        <f t="shared" si="5"/>
        <v>ок</v>
      </c>
      <c r="AR18" s="260" t="e">
        <f t="shared" si="6"/>
        <v>#DIV/0!</v>
      </c>
      <c r="AS18" s="261" t="str">
        <f t="shared" si="7"/>
        <v/>
      </c>
    </row>
    <row r="19" spans="1:45" s="13" customFormat="1" ht="11.25" customHeight="1">
      <c r="A19" s="359" t="s">
        <v>267</v>
      </c>
      <c r="B19" s="363" t="s">
        <v>395</v>
      </c>
      <c r="C19" s="99">
        <f t="shared" si="8"/>
        <v>0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9">
        <f t="shared" si="0"/>
        <v>0</v>
      </c>
      <c r="X19" s="92"/>
      <c r="Y19" s="92"/>
      <c r="Z19" s="92"/>
      <c r="AA19" s="92"/>
      <c r="AB19" s="92"/>
      <c r="AC19" s="92"/>
      <c r="AD19" s="92"/>
      <c r="AE19" s="92"/>
      <c r="AF19" s="302"/>
      <c r="AG19" s="108"/>
      <c r="AH19" s="302"/>
      <c r="AI19" s="302"/>
      <c r="AJ19" s="302"/>
      <c r="AK19" s="303"/>
      <c r="AL19" s="302"/>
      <c r="AM19" s="259" t="str">
        <f t="shared" si="1"/>
        <v>ок</v>
      </c>
      <c r="AN19" s="259" t="str">
        <f t="shared" si="2"/>
        <v>ок</v>
      </c>
      <c r="AO19" s="259" t="str">
        <f t="shared" si="3"/>
        <v>ок</v>
      </c>
      <c r="AP19" s="259" t="str">
        <f t="shared" si="4"/>
        <v>ок</v>
      </c>
      <c r="AQ19" s="259" t="str">
        <f t="shared" si="5"/>
        <v>ок</v>
      </c>
      <c r="AR19" s="260" t="e">
        <f t="shared" si="6"/>
        <v>#DIV/0!</v>
      </c>
      <c r="AS19" s="261" t="str">
        <f t="shared" si="7"/>
        <v>B</v>
      </c>
    </row>
    <row r="20" spans="1:45" s="13" customFormat="1" ht="12.75" hidden="1">
      <c r="A20" s="336"/>
      <c r="B20" s="324"/>
      <c r="C20" s="99">
        <f t="shared" si="8"/>
        <v>0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9">
        <f t="shared" si="0"/>
        <v>0</v>
      </c>
      <c r="X20" s="92"/>
      <c r="Y20" s="92"/>
      <c r="Z20" s="92"/>
      <c r="AA20" s="92"/>
      <c r="AB20" s="92"/>
      <c r="AC20" s="92"/>
      <c r="AD20" s="92"/>
      <c r="AE20" s="92"/>
      <c r="AF20" s="332"/>
      <c r="AG20" s="108"/>
      <c r="AH20" s="332"/>
      <c r="AI20" s="332"/>
      <c r="AJ20" s="332"/>
      <c r="AK20" s="334"/>
      <c r="AL20" s="332"/>
      <c r="AM20" s="259" t="str">
        <f t="shared" si="1"/>
        <v>ок</v>
      </c>
      <c r="AN20" s="259" t="str">
        <f t="shared" si="2"/>
        <v>ок</v>
      </c>
      <c r="AO20" s="259" t="str">
        <f t="shared" si="3"/>
        <v>ок</v>
      </c>
      <c r="AP20" s="259" t="str">
        <f t="shared" si="4"/>
        <v>ок</v>
      </c>
      <c r="AQ20" s="259" t="str">
        <f t="shared" si="5"/>
        <v>ок</v>
      </c>
      <c r="AR20" s="260" t="e">
        <f t="shared" si="6"/>
        <v>#DIV/0!</v>
      </c>
      <c r="AS20" s="261" t="str">
        <f t="shared" si="7"/>
        <v/>
      </c>
    </row>
    <row r="21" spans="1:45" s="13" customFormat="1" ht="12.75" hidden="1">
      <c r="A21" s="336"/>
      <c r="B21" s="324"/>
      <c r="C21" s="99">
        <f t="shared" si="8"/>
        <v>0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9">
        <f t="shared" si="0"/>
        <v>0</v>
      </c>
      <c r="X21" s="92"/>
      <c r="Y21" s="92"/>
      <c r="Z21" s="92"/>
      <c r="AA21" s="92"/>
      <c r="AB21" s="92"/>
      <c r="AC21" s="92"/>
      <c r="AD21" s="92"/>
      <c r="AE21" s="92"/>
      <c r="AF21" s="332"/>
      <c r="AG21" s="108"/>
      <c r="AH21" s="332"/>
      <c r="AI21" s="332"/>
      <c r="AJ21" s="332"/>
      <c r="AK21" s="334"/>
      <c r="AL21" s="332"/>
      <c r="AM21" s="259" t="str">
        <f t="shared" si="1"/>
        <v>ок</v>
      </c>
      <c r="AN21" s="259" t="str">
        <f t="shared" si="2"/>
        <v>ок</v>
      </c>
      <c r="AO21" s="259" t="str">
        <f t="shared" si="3"/>
        <v>ок</v>
      </c>
      <c r="AP21" s="259" t="str">
        <f t="shared" si="4"/>
        <v>ок</v>
      </c>
      <c r="AQ21" s="259" t="str">
        <f t="shared" si="5"/>
        <v>ок</v>
      </c>
      <c r="AR21" s="260" t="e">
        <f t="shared" si="6"/>
        <v>#DIV/0!</v>
      </c>
      <c r="AS21" s="261" t="str">
        <f t="shared" si="7"/>
        <v/>
      </c>
    </row>
    <row r="22" spans="1:45" s="13" customFormat="1" ht="12.75" hidden="1">
      <c r="A22" s="336"/>
      <c r="B22" s="324"/>
      <c r="C22" s="99">
        <f t="shared" si="8"/>
        <v>0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9">
        <f t="shared" si="0"/>
        <v>0</v>
      </c>
      <c r="X22" s="92"/>
      <c r="Y22" s="92"/>
      <c r="Z22" s="92"/>
      <c r="AA22" s="92"/>
      <c r="AB22" s="92"/>
      <c r="AC22" s="92"/>
      <c r="AD22" s="92"/>
      <c r="AE22" s="92"/>
      <c r="AF22" s="332"/>
      <c r="AG22" s="108"/>
      <c r="AH22" s="332"/>
      <c r="AI22" s="332"/>
      <c r="AJ22" s="332"/>
      <c r="AK22" s="334"/>
      <c r="AL22" s="332"/>
      <c r="AM22" s="259" t="str">
        <f t="shared" si="1"/>
        <v>ок</v>
      </c>
      <c r="AN22" s="259" t="str">
        <f t="shared" si="2"/>
        <v>ок</v>
      </c>
      <c r="AO22" s="259" t="str">
        <f t="shared" si="3"/>
        <v>ок</v>
      </c>
      <c r="AP22" s="259" t="str">
        <f t="shared" si="4"/>
        <v>ок</v>
      </c>
      <c r="AQ22" s="259" t="str">
        <f t="shared" si="5"/>
        <v>ок</v>
      </c>
      <c r="AR22" s="260" t="e">
        <f t="shared" si="6"/>
        <v>#DIV/0!</v>
      </c>
      <c r="AS22" s="261" t="str">
        <f t="shared" si="7"/>
        <v/>
      </c>
    </row>
    <row r="23" spans="1:45" s="13" customFormat="1" ht="12.75" hidden="1">
      <c r="A23" s="336"/>
      <c r="B23" s="324"/>
      <c r="C23" s="99">
        <f t="shared" si="8"/>
        <v>0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9">
        <f t="shared" si="0"/>
        <v>0</v>
      </c>
      <c r="X23" s="92"/>
      <c r="Y23" s="92"/>
      <c r="Z23" s="92"/>
      <c r="AA23" s="92"/>
      <c r="AB23" s="92"/>
      <c r="AC23" s="92"/>
      <c r="AD23" s="92"/>
      <c r="AE23" s="92"/>
      <c r="AF23" s="332"/>
      <c r="AG23" s="108"/>
      <c r="AH23" s="332"/>
      <c r="AI23" s="332"/>
      <c r="AJ23" s="332"/>
      <c r="AK23" s="334"/>
      <c r="AL23" s="332"/>
      <c r="AM23" s="259" t="str">
        <f t="shared" si="1"/>
        <v>ок</v>
      </c>
      <c r="AN23" s="259" t="str">
        <f t="shared" si="2"/>
        <v>ок</v>
      </c>
      <c r="AO23" s="259" t="str">
        <f t="shared" si="3"/>
        <v>ок</v>
      </c>
      <c r="AP23" s="259" t="str">
        <f t="shared" si="4"/>
        <v>ок</v>
      </c>
      <c r="AQ23" s="259" t="str">
        <f t="shared" si="5"/>
        <v>ок</v>
      </c>
      <c r="AR23" s="260" t="e">
        <f t="shared" si="6"/>
        <v>#DIV/0!</v>
      </c>
      <c r="AS23" s="261" t="str">
        <f t="shared" si="7"/>
        <v/>
      </c>
    </row>
    <row r="24" spans="1:45" s="13" customFormat="1" ht="12.75" hidden="1">
      <c r="A24" s="336"/>
      <c r="B24" s="324"/>
      <c r="C24" s="99">
        <f t="shared" si="8"/>
        <v>0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9">
        <f t="shared" si="0"/>
        <v>0</v>
      </c>
      <c r="X24" s="92"/>
      <c r="Y24" s="92"/>
      <c r="Z24" s="92"/>
      <c r="AA24" s="92"/>
      <c r="AB24" s="92"/>
      <c r="AC24" s="92"/>
      <c r="AD24" s="92"/>
      <c r="AE24" s="92"/>
      <c r="AF24" s="332"/>
      <c r="AG24" s="108"/>
      <c r="AH24" s="332"/>
      <c r="AI24" s="332"/>
      <c r="AJ24" s="332"/>
      <c r="AK24" s="334"/>
      <c r="AL24" s="332"/>
      <c r="AM24" s="259" t="str">
        <f t="shared" si="1"/>
        <v>ок</v>
      </c>
      <c r="AN24" s="259" t="str">
        <f t="shared" si="2"/>
        <v>ок</v>
      </c>
      <c r="AO24" s="259" t="str">
        <f t="shared" si="3"/>
        <v>ок</v>
      </c>
      <c r="AP24" s="259" t="str">
        <f t="shared" si="4"/>
        <v>ок</v>
      </c>
      <c r="AQ24" s="259" t="str">
        <f t="shared" si="5"/>
        <v>ок</v>
      </c>
      <c r="AR24" s="260" t="e">
        <f t="shared" si="6"/>
        <v>#DIV/0!</v>
      </c>
      <c r="AS24" s="261" t="str">
        <f t="shared" si="7"/>
        <v/>
      </c>
    </row>
    <row r="25" spans="1:45" s="13" customFormat="1" ht="12.75" hidden="1">
      <c r="A25" s="336"/>
      <c r="B25" s="324"/>
      <c r="C25" s="99">
        <f t="shared" si="8"/>
        <v>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9">
        <f t="shared" si="0"/>
        <v>0</v>
      </c>
      <c r="X25" s="92"/>
      <c r="Y25" s="92"/>
      <c r="Z25" s="92"/>
      <c r="AA25" s="92"/>
      <c r="AB25" s="92"/>
      <c r="AC25" s="92"/>
      <c r="AD25" s="92"/>
      <c r="AE25" s="92"/>
      <c r="AF25" s="332"/>
      <c r="AG25" s="108"/>
      <c r="AH25" s="332"/>
      <c r="AI25" s="332"/>
      <c r="AJ25" s="332"/>
      <c r="AK25" s="334"/>
      <c r="AL25" s="332"/>
      <c r="AM25" s="259" t="str">
        <f t="shared" si="1"/>
        <v>ок</v>
      </c>
      <c r="AN25" s="259" t="str">
        <f t="shared" si="2"/>
        <v>ок</v>
      </c>
      <c r="AO25" s="259" t="str">
        <f t="shared" si="3"/>
        <v>ок</v>
      </c>
      <c r="AP25" s="259" t="str">
        <f t="shared" si="4"/>
        <v>ок</v>
      </c>
      <c r="AQ25" s="259" t="str">
        <f t="shared" si="5"/>
        <v>ок</v>
      </c>
      <c r="AR25" s="260" t="e">
        <f t="shared" si="6"/>
        <v>#DIV/0!</v>
      </c>
      <c r="AS25" s="261" t="str">
        <f t="shared" si="7"/>
        <v/>
      </c>
    </row>
    <row r="26" spans="1:45" s="13" customFormat="1" ht="12.75" hidden="1">
      <c r="A26" s="336"/>
      <c r="B26" s="324"/>
      <c r="C26" s="99">
        <f t="shared" si="8"/>
        <v>0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9">
        <f t="shared" si="0"/>
        <v>0</v>
      </c>
      <c r="X26" s="92"/>
      <c r="Y26" s="92"/>
      <c r="Z26" s="92"/>
      <c r="AA26" s="92"/>
      <c r="AB26" s="92"/>
      <c r="AC26" s="92"/>
      <c r="AD26" s="92"/>
      <c r="AE26" s="92"/>
      <c r="AF26" s="332"/>
      <c r="AG26" s="108"/>
      <c r="AH26" s="332"/>
      <c r="AI26" s="332"/>
      <c r="AJ26" s="332"/>
      <c r="AK26" s="334"/>
      <c r="AL26" s="332"/>
      <c r="AM26" s="259" t="str">
        <f t="shared" si="1"/>
        <v>ок</v>
      </c>
      <c r="AN26" s="259" t="str">
        <f t="shared" si="2"/>
        <v>ок</v>
      </c>
      <c r="AO26" s="259" t="str">
        <f t="shared" si="3"/>
        <v>ок</v>
      </c>
      <c r="AP26" s="259" t="str">
        <f t="shared" si="4"/>
        <v>ок</v>
      </c>
      <c r="AQ26" s="259" t="str">
        <f t="shared" si="5"/>
        <v>ок</v>
      </c>
      <c r="AR26" s="260" t="e">
        <f t="shared" si="6"/>
        <v>#DIV/0!</v>
      </c>
      <c r="AS26" s="261" t="str">
        <f t="shared" si="7"/>
        <v/>
      </c>
    </row>
    <row r="27" spans="1:45" s="13" customFormat="1" ht="12.75" hidden="1">
      <c r="A27" s="336"/>
      <c r="B27" s="324"/>
      <c r="C27" s="99">
        <f t="shared" si="8"/>
        <v>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9">
        <f t="shared" si="0"/>
        <v>0</v>
      </c>
      <c r="X27" s="92"/>
      <c r="Y27" s="92"/>
      <c r="Z27" s="92"/>
      <c r="AA27" s="92"/>
      <c r="AB27" s="92"/>
      <c r="AC27" s="92"/>
      <c r="AD27" s="92"/>
      <c r="AE27" s="92"/>
      <c r="AF27" s="332"/>
      <c r="AG27" s="108"/>
      <c r="AH27" s="332"/>
      <c r="AI27" s="332"/>
      <c r="AJ27" s="332"/>
      <c r="AK27" s="334"/>
      <c r="AL27" s="332"/>
      <c r="AM27" s="259" t="str">
        <f t="shared" si="1"/>
        <v>ок</v>
      </c>
      <c r="AN27" s="259" t="str">
        <f t="shared" si="2"/>
        <v>ок</v>
      </c>
      <c r="AO27" s="259" t="str">
        <f t="shared" si="3"/>
        <v>ок</v>
      </c>
      <c r="AP27" s="259" t="str">
        <f t="shared" si="4"/>
        <v>ок</v>
      </c>
      <c r="AQ27" s="259" t="str">
        <f t="shared" si="5"/>
        <v>ок</v>
      </c>
      <c r="AR27" s="260" t="e">
        <f t="shared" si="6"/>
        <v>#DIV/0!</v>
      </c>
      <c r="AS27" s="261" t="str">
        <f t="shared" si="7"/>
        <v/>
      </c>
    </row>
    <row r="28" spans="1:45" s="13" customFormat="1" ht="12.75" hidden="1">
      <c r="A28" s="336"/>
      <c r="B28" s="324"/>
      <c r="C28" s="99">
        <f t="shared" si="8"/>
        <v>0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9">
        <f t="shared" si="0"/>
        <v>0</v>
      </c>
      <c r="X28" s="92"/>
      <c r="Y28" s="92"/>
      <c r="Z28" s="92"/>
      <c r="AA28" s="92"/>
      <c r="AB28" s="92"/>
      <c r="AC28" s="92"/>
      <c r="AD28" s="92"/>
      <c r="AE28" s="92"/>
      <c r="AF28" s="332"/>
      <c r="AG28" s="108"/>
      <c r="AH28" s="332"/>
      <c r="AI28" s="332"/>
      <c r="AJ28" s="332"/>
      <c r="AK28" s="334"/>
      <c r="AL28" s="332"/>
      <c r="AM28" s="259" t="str">
        <f t="shared" si="1"/>
        <v>ок</v>
      </c>
      <c r="AN28" s="259" t="str">
        <f t="shared" si="2"/>
        <v>ок</v>
      </c>
      <c r="AO28" s="259" t="str">
        <f t="shared" si="3"/>
        <v>ок</v>
      </c>
      <c r="AP28" s="259" t="str">
        <f t="shared" si="4"/>
        <v>ок</v>
      </c>
      <c r="AQ28" s="259" t="str">
        <f t="shared" si="5"/>
        <v>ок</v>
      </c>
      <c r="AR28" s="260" t="e">
        <f t="shared" si="6"/>
        <v>#DIV/0!</v>
      </c>
      <c r="AS28" s="261" t="str">
        <f t="shared" si="7"/>
        <v/>
      </c>
    </row>
    <row r="29" spans="1:45" s="13" customFormat="1" ht="12.75" hidden="1">
      <c r="A29" s="336"/>
      <c r="B29" s="324"/>
      <c r="C29" s="99">
        <f t="shared" si="8"/>
        <v>0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9">
        <f t="shared" si="0"/>
        <v>0</v>
      </c>
      <c r="X29" s="92"/>
      <c r="Y29" s="92"/>
      <c r="Z29" s="92"/>
      <c r="AA29" s="92"/>
      <c r="AB29" s="92"/>
      <c r="AC29" s="92"/>
      <c r="AD29" s="92"/>
      <c r="AE29" s="92"/>
      <c r="AF29" s="332"/>
      <c r="AG29" s="108"/>
      <c r="AH29" s="332"/>
      <c r="AI29" s="332"/>
      <c r="AJ29" s="332"/>
      <c r="AK29" s="334"/>
      <c r="AL29" s="332"/>
      <c r="AM29" s="259" t="str">
        <f t="shared" si="1"/>
        <v>ок</v>
      </c>
      <c r="AN29" s="259" t="str">
        <f t="shared" si="2"/>
        <v>ок</v>
      </c>
      <c r="AO29" s="259" t="str">
        <f t="shared" si="3"/>
        <v>ок</v>
      </c>
      <c r="AP29" s="259" t="str">
        <f t="shared" si="4"/>
        <v>ок</v>
      </c>
      <c r="AQ29" s="259" t="str">
        <f t="shared" si="5"/>
        <v>ок</v>
      </c>
      <c r="AR29" s="260" t="e">
        <f t="shared" si="6"/>
        <v>#DIV/0!</v>
      </c>
      <c r="AS29" s="261" t="str">
        <f t="shared" si="7"/>
        <v/>
      </c>
    </row>
    <row r="30" spans="1:45" s="13" customFormat="1" ht="12" customHeight="1">
      <c r="A30" s="107" t="s">
        <v>268</v>
      </c>
      <c r="B30" s="363" t="s">
        <v>396</v>
      </c>
      <c r="C30" s="99">
        <f t="shared" si="8"/>
        <v>0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9">
        <f t="shared" si="0"/>
        <v>0</v>
      </c>
      <c r="X30" s="92"/>
      <c r="Y30" s="92"/>
      <c r="Z30" s="92"/>
      <c r="AA30" s="92"/>
      <c r="AB30" s="92"/>
      <c r="AC30" s="92"/>
      <c r="AD30" s="92"/>
      <c r="AE30" s="92"/>
      <c r="AF30" s="302"/>
      <c r="AG30" s="108"/>
      <c r="AH30" s="302"/>
      <c r="AI30" s="302"/>
      <c r="AJ30" s="302"/>
      <c r="AK30" s="303"/>
      <c r="AL30" s="302"/>
      <c r="AM30" s="259" t="str">
        <f t="shared" si="1"/>
        <v>ок</v>
      </c>
      <c r="AN30" s="259" t="str">
        <f t="shared" si="2"/>
        <v>ок</v>
      </c>
      <c r="AO30" s="259" t="str">
        <f t="shared" si="3"/>
        <v>ок</v>
      </c>
      <c r="AP30" s="259" t="str">
        <f t="shared" si="4"/>
        <v>ок</v>
      </c>
      <c r="AQ30" s="259" t="str">
        <f t="shared" si="5"/>
        <v>ок</v>
      </c>
      <c r="AR30" s="260" t="e">
        <f t="shared" si="6"/>
        <v>#DIV/0!</v>
      </c>
      <c r="AS30" s="261" t="str">
        <f t="shared" si="7"/>
        <v>C</v>
      </c>
    </row>
    <row r="31" spans="1:45" s="13" customFormat="1" ht="12.75" hidden="1">
      <c r="A31" s="64"/>
      <c r="B31" s="324"/>
      <c r="C31" s="99">
        <f t="shared" si="8"/>
        <v>0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9">
        <f t="shared" si="0"/>
        <v>0</v>
      </c>
      <c r="X31" s="92"/>
      <c r="Y31" s="92"/>
      <c r="Z31" s="92"/>
      <c r="AA31" s="92"/>
      <c r="AB31" s="92"/>
      <c r="AC31" s="92"/>
      <c r="AD31" s="92"/>
      <c r="AE31" s="92"/>
      <c r="AF31" s="332"/>
      <c r="AG31" s="108"/>
      <c r="AH31" s="332"/>
      <c r="AI31" s="332"/>
      <c r="AJ31" s="332"/>
      <c r="AK31" s="334"/>
      <c r="AL31" s="332"/>
      <c r="AM31" s="259" t="str">
        <f t="shared" si="1"/>
        <v>ок</v>
      </c>
      <c r="AN31" s="259" t="str">
        <f t="shared" si="2"/>
        <v>ок</v>
      </c>
      <c r="AO31" s="259" t="str">
        <f t="shared" si="3"/>
        <v>ок</v>
      </c>
      <c r="AP31" s="259" t="str">
        <f t="shared" si="4"/>
        <v>ок</v>
      </c>
      <c r="AQ31" s="259" t="str">
        <f t="shared" si="5"/>
        <v>ок</v>
      </c>
      <c r="AR31" s="260" t="e">
        <f t="shared" si="6"/>
        <v>#DIV/0!</v>
      </c>
      <c r="AS31" s="261" t="str">
        <f t="shared" si="7"/>
        <v/>
      </c>
    </row>
    <row r="32" spans="1:45" s="13" customFormat="1" ht="12.75" hidden="1">
      <c r="A32" s="64"/>
      <c r="B32" s="324"/>
      <c r="C32" s="99">
        <f t="shared" si="8"/>
        <v>0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9">
        <f t="shared" si="0"/>
        <v>0</v>
      </c>
      <c r="X32" s="92"/>
      <c r="Y32" s="92"/>
      <c r="Z32" s="92"/>
      <c r="AA32" s="92"/>
      <c r="AB32" s="92"/>
      <c r="AC32" s="92"/>
      <c r="AD32" s="92"/>
      <c r="AE32" s="92"/>
      <c r="AF32" s="332"/>
      <c r="AG32" s="108"/>
      <c r="AH32" s="332"/>
      <c r="AI32" s="332"/>
      <c r="AJ32" s="332"/>
      <c r="AK32" s="334"/>
      <c r="AL32" s="332"/>
      <c r="AM32" s="259" t="str">
        <f t="shared" si="1"/>
        <v>ок</v>
      </c>
      <c r="AN32" s="259" t="str">
        <f t="shared" si="2"/>
        <v>ок</v>
      </c>
      <c r="AO32" s="259" t="str">
        <f t="shared" si="3"/>
        <v>ок</v>
      </c>
      <c r="AP32" s="259" t="str">
        <f t="shared" si="4"/>
        <v>ок</v>
      </c>
      <c r="AQ32" s="259" t="str">
        <f t="shared" si="5"/>
        <v>ок</v>
      </c>
      <c r="AR32" s="260" t="e">
        <f t="shared" si="6"/>
        <v>#DIV/0!</v>
      </c>
      <c r="AS32" s="261" t="str">
        <f t="shared" si="7"/>
        <v/>
      </c>
    </row>
    <row r="33" spans="1:45" s="13" customFormat="1" ht="12.75" hidden="1">
      <c r="A33" s="64"/>
      <c r="B33" s="324"/>
      <c r="C33" s="99">
        <f t="shared" si="8"/>
        <v>0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9">
        <f t="shared" si="0"/>
        <v>0</v>
      </c>
      <c r="X33" s="92"/>
      <c r="Y33" s="92"/>
      <c r="Z33" s="92"/>
      <c r="AA33" s="92"/>
      <c r="AB33" s="92"/>
      <c r="AC33" s="92"/>
      <c r="AD33" s="92"/>
      <c r="AE33" s="92"/>
      <c r="AF33" s="332"/>
      <c r="AG33" s="108"/>
      <c r="AH33" s="332"/>
      <c r="AI33" s="332"/>
      <c r="AJ33" s="332"/>
      <c r="AK33" s="334"/>
      <c r="AL33" s="332"/>
      <c r="AM33" s="259" t="str">
        <f t="shared" si="1"/>
        <v>ок</v>
      </c>
      <c r="AN33" s="259" t="str">
        <f t="shared" si="2"/>
        <v>ок</v>
      </c>
      <c r="AO33" s="259" t="str">
        <f t="shared" si="3"/>
        <v>ок</v>
      </c>
      <c r="AP33" s="259" t="str">
        <f t="shared" si="4"/>
        <v>ок</v>
      </c>
      <c r="AQ33" s="259" t="str">
        <f t="shared" si="5"/>
        <v>ок</v>
      </c>
      <c r="AR33" s="260" t="e">
        <f t="shared" si="6"/>
        <v>#DIV/0!</v>
      </c>
      <c r="AS33" s="261" t="str">
        <f t="shared" si="7"/>
        <v/>
      </c>
    </row>
    <row r="34" spans="1:45" s="13" customFormat="1" ht="12.75" hidden="1">
      <c r="A34" s="64"/>
      <c r="B34" s="324"/>
      <c r="C34" s="99">
        <f t="shared" si="8"/>
        <v>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9">
        <f t="shared" si="0"/>
        <v>0</v>
      </c>
      <c r="X34" s="92"/>
      <c r="Y34" s="92"/>
      <c r="Z34" s="92"/>
      <c r="AA34" s="92"/>
      <c r="AB34" s="92"/>
      <c r="AC34" s="92"/>
      <c r="AD34" s="92"/>
      <c r="AE34" s="92"/>
      <c r="AF34" s="332"/>
      <c r="AG34" s="108"/>
      <c r="AH34" s="332"/>
      <c r="AI34" s="332"/>
      <c r="AJ34" s="332"/>
      <c r="AK34" s="334"/>
      <c r="AL34" s="332"/>
      <c r="AM34" s="259" t="str">
        <f t="shared" si="1"/>
        <v>ок</v>
      </c>
      <c r="AN34" s="259" t="str">
        <f t="shared" si="2"/>
        <v>ок</v>
      </c>
      <c r="AO34" s="259" t="str">
        <f t="shared" si="3"/>
        <v>ок</v>
      </c>
      <c r="AP34" s="259" t="str">
        <f t="shared" si="4"/>
        <v>ок</v>
      </c>
      <c r="AQ34" s="259" t="str">
        <f t="shared" si="5"/>
        <v>ок</v>
      </c>
      <c r="AR34" s="260" t="e">
        <f t="shared" si="6"/>
        <v>#DIV/0!</v>
      </c>
      <c r="AS34" s="261" t="str">
        <f t="shared" si="7"/>
        <v/>
      </c>
    </row>
    <row r="35" spans="1:45" s="13" customFormat="1" ht="12.75" hidden="1">
      <c r="A35" s="64"/>
      <c r="B35" s="324"/>
      <c r="C35" s="99">
        <f t="shared" si="8"/>
        <v>0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9">
        <f t="shared" si="0"/>
        <v>0</v>
      </c>
      <c r="X35" s="92"/>
      <c r="Y35" s="92"/>
      <c r="Z35" s="92"/>
      <c r="AA35" s="92"/>
      <c r="AB35" s="92"/>
      <c r="AC35" s="92"/>
      <c r="AD35" s="92"/>
      <c r="AE35" s="92"/>
      <c r="AF35" s="332"/>
      <c r="AG35" s="108"/>
      <c r="AH35" s="332"/>
      <c r="AI35" s="332"/>
      <c r="AJ35" s="332"/>
      <c r="AK35" s="334"/>
      <c r="AL35" s="332"/>
      <c r="AM35" s="259" t="str">
        <f t="shared" si="1"/>
        <v>ок</v>
      </c>
      <c r="AN35" s="259" t="str">
        <f t="shared" si="2"/>
        <v>ок</v>
      </c>
      <c r="AO35" s="259" t="str">
        <f t="shared" si="3"/>
        <v>ок</v>
      </c>
      <c r="AP35" s="259" t="str">
        <f t="shared" si="4"/>
        <v>ок</v>
      </c>
      <c r="AQ35" s="259" t="str">
        <f t="shared" si="5"/>
        <v>ок</v>
      </c>
      <c r="AR35" s="260" t="e">
        <f t="shared" si="6"/>
        <v>#DIV/0!</v>
      </c>
      <c r="AS35" s="261" t="str">
        <f t="shared" si="7"/>
        <v/>
      </c>
    </row>
    <row r="36" spans="1:45" s="13" customFormat="1" ht="12.75" hidden="1">
      <c r="A36" s="64"/>
      <c r="B36" s="324"/>
      <c r="C36" s="99">
        <f t="shared" si="8"/>
        <v>0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9">
        <f t="shared" si="0"/>
        <v>0</v>
      </c>
      <c r="X36" s="92"/>
      <c r="Y36" s="92"/>
      <c r="Z36" s="92"/>
      <c r="AA36" s="92"/>
      <c r="AB36" s="92"/>
      <c r="AC36" s="92"/>
      <c r="AD36" s="92"/>
      <c r="AE36" s="92"/>
      <c r="AF36" s="332"/>
      <c r="AG36" s="108"/>
      <c r="AH36" s="332"/>
      <c r="AI36" s="332"/>
      <c r="AJ36" s="332"/>
      <c r="AK36" s="334"/>
      <c r="AL36" s="332"/>
      <c r="AM36" s="259" t="str">
        <f t="shared" si="1"/>
        <v>ок</v>
      </c>
      <c r="AN36" s="259" t="str">
        <f t="shared" si="2"/>
        <v>ок</v>
      </c>
      <c r="AO36" s="259" t="str">
        <f t="shared" si="3"/>
        <v>ок</v>
      </c>
      <c r="AP36" s="259" t="str">
        <f t="shared" si="4"/>
        <v>ок</v>
      </c>
      <c r="AQ36" s="259" t="str">
        <f t="shared" si="5"/>
        <v>ок</v>
      </c>
      <c r="AR36" s="260" t="e">
        <f t="shared" si="6"/>
        <v>#DIV/0!</v>
      </c>
      <c r="AS36" s="261" t="str">
        <f t="shared" si="7"/>
        <v/>
      </c>
    </row>
    <row r="37" spans="1:45" s="13" customFormat="1" ht="12.75" hidden="1">
      <c r="A37" s="64"/>
      <c r="B37" s="324"/>
      <c r="C37" s="99">
        <f t="shared" si="8"/>
        <v>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9">
        <f t="shared" si="0"/>
        <v>0</v>
      </c>
      <c r="X37" s="92"/>
      <c r="Y37" s="92"/>
      <c r="Z37" s="92"/>
      <c r="AA37" s="92"/>
      <c r="AB37" s="92"/>
      <c r="AC37" s="92"/>
      <c r="AD37" s="92"/>
      <c r="AE37" s="92"/>
      <c r="AF37" s="332"/>
      <c r="AG37" s="108"/>
      <c r="AH37" s="332"/>
      <c r="AI37" s="332"/>
      <c r="AJ37" s="332"/>
      <c r="AK37" s="334"/>
      <c r="AL37" s="332"/>
      <c r="AM37" s="259" t="str">
        <f t="shared" si="1"/>
        <v>ок</v>
      </c>
      <c r="AN37" s="259" t="str">
        <f t="shared" si="2"/>
        <v>ок</v>
      </c>
      <c r="AO37" s="259" t="str">
        <f t="shared" si="3"/>
        <v>ок</v>
      </c>
      <c r="AP37" s="259" t="str">
        <f t="shared" si="4"/>
        <v>ок</v>
      </c>
      <c r="AQ37" s="259" t="str">
        <f t="shared" si="5"/>
        <v>ок</v>
      </c>
      <c r="AR37" s="260" t="e">
        <f t="shared" si="6"/>
        <v>#DIV/0!</v>
      </c>
      <c r="AS37" s="261" t="str">
        <f t="shared" si="7"/>
        <v/>
      </c>
    </row>
    <row r="38" spans="1:45" s="13" customFormat="1" ht="12.75" hidden="1">
      <c r="A38" s="64"/>
      <c r="B38" s="324"/>
      <c r="C38" s="99">
        <f t="shared" si="8"/>
        <v>0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9">
        <f t="shared" si="0"/>
        <v>0</v>
      </c>
      <c r="X38" s="92"/>
      <c r="Y38" s="92"/>
      <c r="Z38" s="92"/>
      <c r="AA38" s="92"/>
      <c r="AB38" s="92"/>
      <c r="AC38" s="92"/>
      <c r="AD38" s="92"/>
      <c r="AE38" s="92"/>
      <c r="AF38" s="332"/>
      <c r="AG38" s="108"/>
      <c r="AH38" s="332"/>
      <c r="AI38" s="332"/>
      <c r="AJ38" s="332"/>
      <c r="AK38" s="334"/>
      <c r="AL38" s="332"/>
      <c r="AM38" s="259" t="str">
        <f t="shared" si="1"/>
        <v>ок</v>
      </c>
      <c r="AN38" s="259" t="str">
        <f t="shared" si="2"/>
        <v>ок</v>
      </c>
      <c r="AO38" s="259" t="str">
        <f t="shared" si="3"/>
        <v>ок</v>
      </c>
      <c r="AP38" s="259" t="str">
        <f t="shared" si="4"/>
        <v>ок</v>
      </c>
      <c r="AQ38" s="259" t="str">
        <f t="shared" si="5"/>
        <v>ок</v>
      </c>
      <c r="AR38" s="260" t="e">
        <f t="shared" si="6"/>
        <v>#DIV/0!</v>
      </c>
      <c r="AS38" s="261" t="str">
        <f t="shared" si="7"/>
        <v/>
      </c>
    </row>
    <row r="39" spans="1:45" s="13" customFormat="1" ht="12.75" hidden="1">
      <c r="A39" s="64"/>
      <c r="B39" s="324"/>
      <c r="C39" s="99">
        <f t="shared" si="8"/>
        <v>0</v>
      </c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9">
        <f t="shared" si="0"/>
        <v>0</v>
      </c>
      <c r="X39" s="92"/>
      <c r="Y39" s="92"/>
      <c r="Z39" s="92"/>
      <c r="AA39" s="92"/>
      <c r="AB39" s="92"/>
      <c r="AC39" s="92"/>
      <c r="AD39" s="92"/>
      <c r="AE39" s="92"/>
      <c r="AF39" s="332"/>
      <c r="AG39" s="108"/>
      <c r="AH39" s="332"/>
      <c r="AI39" s="332"/>
      <c r="AJ39" s="332"/>
      <c r="AK39" s="334"/>
      <c r="AL39" s="332"/>
      <c r="AM39" s="259" t="str">
        <f t="shared" si="1"/>
        <v>ок</v>
      </c>
      <c r="AN39" s="259" t="str">
        <f t="shared" si="2"/>
        <v>ок</v>
      </c>
      <c r="AO39" s="259" t="str">
        <f t="shared" si="3"/>
        <v>ок</v>
      </c>
      <c r="AP39" s="259" t="str">
        <f t="shared" si="4"/>
        <v>ок</v>
      </c>
      <c r="AQ39" s="259" t="str">
        <f t="shared" si="5"/>
        <v>ок</v>
      </c>
      <c r="AR39" s="260" t="e">
        <f t="shared" si="6"/>
        <v>#DIV/0!</v>
      </c>
      <c r="AS39" s="261" t="str">
        <f t="shared" si="7"/>
        <v/>
      </c>
    </row>
    <row r="40" spans="1:45" s="13" customFormat="1" ht="12.75" hidden="1">
      <c r="A40" s="64"/>
      <c r="B40" s="324"/>
      <c r="C40" s="99">
        <f t="shared" si="8"/>
        <v>0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9">
        <f t="shared" si="0"/>
        <v>0</v>
      </c>
      <c r="X40" s="92"/>
      <c r="Y40" s="92"/>
      <c r="Z40" s="92"/>
      <c r="AA40" s="92"/>
      <c r="AB40" s="92"/>
      <c r="AC40" s="92"/>
      <c r="AD40" s="92"/>
      <c r="AE40" s="92"/>
      <c r="AF40" s="332"/>
      <c r="AG40" s="108"/>
      <c r="AH40" s="332"/>
      <c r="AI40" s="332"/>
      <c r="AJ40" s="332"/>
      <c r="AK40" s="334"/>
      <c r="AL40" s="332"/>
      <c r="AM40" s="259" t="str">
        <f t="shared" si="1"/>
        <v>ок</v>
      </c>
      <c r="AN40" s="259" t="str">
        <f t="shared" si="2"/>
        <v>ок</v>
      </c>
      <c r="AO40" s="259" t="str">
        <f t="shared" si="3"/>
        <v>ок</v>
      </c>
      <c r="AP40" s="259" t="str">
        <f t="shared" si="4"/>
        <v>ок</v>
      </c>
      <c r="AQ40" s="259" t="str">
        <f t="shared" si="5"/>
        <v>ок</v>
      </c>
      <c r="AR40" s="260" t="e">
        <f t="shared" si="6"/>
        <v>#DIV/0!</v>
      </c>
      <c r="AS40" s="261" t="str">
        <f t="shared" si="7"/>
        <v/>
      </c>
    </row>
    <row r="41" spans="1:45" s="13" customFormat="1" ht="24">
      <c r="A41" s="107" t="s">
        <v>519</v>
      </c>
      <c r="B41" s="363" t="s">
        <v>516</v>
      </c>
      <c r="C41" s="99">
        <f t="shared" si="8"/>
        <v>0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9">
        <f t="shared" si="0"/>
        <v>0</v>
      </c>
      <c r="X41" s="92"/>
      <c r="Y41" s="92"/>
      <c r="Z41" s="92"/>
      <c r="AA41" s="92"/>
      <c r="AB41" s="92"/>
      <c r="AC41" s="92"/>
      <c r="AD41" s="92"/>
      <c r="AE41" s="92"/>
      <c r="AF41" s="364"/>
      <c r="AG41" s="108"/>
      <c r="AH41" s="364"/>
      <c r="AI41" s="364"/>
      <c r="AJ41" s="364"/>
      <c r="AK41" s="365"/>
      <c r="AL41" s="364"/>
      <c r="AM41" s="259" t="str">
        <f t="shared" si="1"/>
        <v>ок</v>
      </c>
      <c r="AN41" s="259" t="str">
        <f t="shared" si="2"/>
        <v>ок</v>
      </c>
      <c r="AO41" s="259" t="str">
        <f t="shared" si="3"/>
        <v>ок</v>
      </c>
      <c r="AP41" s="259" t="str">
        <f t="shared" si="4"/>
        <v>ок</v>
      </c>
      <c r="AQ41" s="259" t="str">
        <f t="shared" si="5"/>
        <v>ок</v>
      </c>
      <c r="AR41" s="260" t="e">
        <f t="shared" si="6"/>
        <v>#DIV/0!</v>
      </c>
      <c r="AS41" s="261" t="str">
        <f t="shared" si="7"/>
        <v>D</v>
      </c>
    </row>
    <row r="42" spans="1:45" s="13" customFormat="1" ht="12.75">
      <c r="A42" s="64" t="s">
        <v>596</v>
      </c>
      <c r="B42" s="324" t="s">
        <v>516</v>
      </c>
      <c r="C42" s="99">
        <f t="shared" si="8"/>
        <v>3.5</v>
      </c>
      <c r="D42" s="92">
        <v>4</v>
      </c>
      <c r="E42" s="92">
        <v>3</v>
      </c>
      <c r="F42" s="92">
        <v>0</v>
      </c>
      <c r="G42" s="92">
        <v>3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1</v>
      </c>
      <c r="O42" s="92">
        <v>0</v>
      </c>
      <c r="P42" s="92">
        <v>1</v>
      </c>
      <c r="Q42" s="92">
        <v>0</v>
      </c>
      <c r="R42" s="92">
        <v>0</v>
      </c>
      <c r="S42" s="92">
        <v>0</v>
      </c>
      <c r="T42" s="92">
        <v>3</v>
      </c>
      <c r="U42" s="92">
        <v>0</v>
      </c>
      <c r="V42" s="92">
        <v>0</v>
      </c>
      <c r="W42" s="99"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92">
        <v>0</v>
      </c>
      <c r="AD42" s="92">
        <v>0</v>
      </c>
      <c r="AE42" s="92">
        <v>1</v>
      </c>
      <c r="AF42" s="364">
        <v>1</v>
      </c>
      <c r="AG42" s="108">
        <v>1</v>
      </c>
      <c r="AH42" s="364">
        <v>1</v>
      </c>
      <c r="AI42" s="364">
        <v>0</v>
      </c>
      <c r="AJ42" s="364">
        <v>0</v>
      </c>
      <c r="AK42" s="365">
        <v>3</v>
      </c>
      <c r="AL42" s="364" t="s">
        <v>245</v>
      </c>
      <c r="AM42" s="259" t="str">
        <f t="shared" si="1"/>
        <v>ок</v>
      </c>
      <c r="AN42" s="259" t="str">
        <f t="shared" si="2"/>
        <v>ок</v>
      </c>
      <c r="AO42" s="259" t="str">
        <f t="shared" si="3"/>
        <v>ок</v>
      </c>
      <c r="AP42" s="259" t="str">
        <f t="shared" si="4"/>
        <v>ок</v>
      </c>
      <c r="AQ42" s="259" t="str">
        <f t="shared" si="5"/>
        <v>ок</v>
      </c>
      <c r="AR42" s="260">
        <f t="shared" si="6"/>
        <v>0</v>
      </c>
      <c r="AS42" s="261" t="str">
        <f t="shared" si="7"/>
        <v>Dчастная</v>
      </c>
    </row>
    <row r="43" spans="1:45" s="13" customFormat="1" ht="12.75">
      <c r="A43" s="64" t="s">
        <v>597</v>
      </c>
      <c r="B43" s="324" t="s">
        <v>516</v>
      </c>
      <c r="C43" s="99">
        <f t="shared" si="8"/>
        <v>11</v>
      </c>
      <c r="D43" s="92">
        <v>11</v>
      </c>
      <c r="E43" s="92">
        <v>11</v>
      </c>
      <c r="F43" s="92">
        <v>0</v>
      </c>
      <c r="G43" s="92">
        <v>11</v>
      </c>
      <c r="H43" s="92">
        <v>0</v>
      </c>
      <c r="I43" s="92">
        <v>0</v>
      </c>
      <c r="J43" s="92">
        <v>2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92">
        <v>1</v>
      </c>
      <c r="T43" s="92">
        <v>3</v>
      </c>
      <c r="U43" s="92">
        <v>7</v>
      </c>
      <c r="V43" s="92">
        <v>0</v>
      </c>
      <c r="W43" s="99">
        <f t="shared" si="0"/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0</v>
      </c>
      <c r="AD43" s="92">
        <v>1</v>
      </c>
      <c r="AE43" s="92">
        <v>1</v>
      </c>
      <c r="AF43" s="364">
        <v>1</v>
      </c>
      <c r="AG43" s="108">
        <v>2</v>
      </c>
      <c r="AH43" s="364">
        <v>8</v>
      </c>
      <c r="AI43" s="364">
        <v>0</v>
      </c>
      <c r="AJ43" s="364">
        <v>0</v>
      </c>
      <c r="AK43" s="365">
        <v>11</v>
      </c>
      <c r="AL43" s="364" t="s">
        <v>222</v>
      </c>
      <c r="AM43" s="259" t="str">
        <f t="shared" si="1"/>
        <v>ок</v>
      </c>
      <c r="AN43" s="259" t="str">
        <f t="shared" si="2"/>
        <v>ок</v>
      </c>
      <c r="AO43" s="259" t="str">
        <f t="shared" si="3"/>
        <v>ок</v>
      </c>
      <c r="AP43" s="259" t="str">
        <f t="shared" si="4"/>
        <v>ок</v>
      </c>
      <c r="AQ43" s="259" t="str">
        <f t="shared" si="5"/>
        <v>ок</v>
      </c>
      <c r="AR43" s="260">
        <f t="shared" si="6"/>
        <v>0</v>
      </c>
      <c r="AS43" s="261" t="str">
        <f t="shared" si="7"/>
        <v>Dмуниципальная</v>
      </c>
    </row>
    <row r="44" spans="1:45" s="13" customFormat="1" ht="12.75" hidden="1">
      <c r="A44" s="107"/>
      <c r="B44" s="324"/>
      <c r="C44" s="99">
        <f t="shared" si="8"/>
        <v>0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9">
        <f t="shared" si="0"/>
        <v>0</v>
      </c>
      <c r="X44" s="92"/>
      <c r="Y44" s="92"/>
      <c r="Z44" s="92"/>
      <c r="AA44" s="92"/>
      <c r="AB44" s="92"/>
      <c r="AC44" s="92"/>
      <c r="AD44" s="92"/>
      <c r="AE44" s="92"/>
      <c r="AF44" s="364"/>
      <c r="AG44" s="108"/>
      <c r="AH44" s="364"/>
      <c r="AI44" s="364"/>
      <c r="AJ44" s="364"/>
      <c r="AK44" s="365"/>
      <c r="AL44" s="364"/>
      <c r="AM44" s="259" t="str">
        <f t="shared" si="1"/>
        <v>ок</v>
      </c>
      <c r="AN44" s="259" t="str">
        <f t="shared" si="2"/>
        <v>ок</v>
      </c>
      <c r="AO44" s="259" t="str">
        <f t="shared" si="3"/>
        <v>ок</v>
      </c>
      <c r="AP44" s="259" t="str">
        <f t="shared" si="4"/>
        <v>ок</v>
      </c>
      <c r="AQ44" s="259" t="str">
        <f t="shared" si="5"/>
        <v>ок</v>
      </c>
      <c r="AR44" s="260" t="e">
        <f t="shared" si="6"/>
        <v>#DIV/0!</v>
      </c>
      <c r="AS44" s="261" t="str">
        <f t="shared" si="7"/>
        <v/>
      </c>
    </row>
    <row r="45" spans="1:45" s="13" customFormat="1" ht="12.75" hidden="1">
      <c r="A45" s="107"/>
      <c r="B45" s="324"/>
      <c r="C45" s="99">
        <f t="shared" si="8"/>
        <v>0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9">
        <f t="shared" si="0"/>
        <v>0</v>
      </c>
      <c r="X45" s="92"/>
      <c r="Y45" s="92"/>
      <c r="Z45" s="92"/>
      <c r="AA45" s="92"/>
      <c r="AB45" s="92"/>
      <c r="AC45" s="92"/>
      <c r="AD45" s="92"/>
      <c r="AE45" s="92"/>
      <c r="AF45" s="364"/>
      <c r="AG45" s="108"/>
      <c r="AH45" s="364"/>
      <c r="AI45" s="364"/>
      <c r="AJ45" s="364"/>
      <c r="AK45" s="365"/>
      <c r="AL45" s="364"/>
      <c r="AM45" s="259" t="str">
        <f t="shared" si="1"/>
        <v>ок</v>
      </c>
      <c r="AN45" s="259" t="str">
        <f t="shared" si="2"/>
        <v>ок</v>
      </c>
      <c r="AO45" s="259" t="str">
        <f t="shared" si="3"/>
        <v>ок</v>
      </c>
      <c r="AP45" s="259" t="str">
        <f t="shared" si="4"/>
        <v>ок</v>
      </c>
      <c r="AQ45" s="259" t="str">
        <f t="shared" si="5"/>
        <v>ок</v>
      </c>
      <c r="AR45" s="260" t="e">
        <f t="shared" si="6"/>
        <v>#DIV/0!</v>
      </c>
      <c r="AS45" s="261" t="str">
        <f t="shared" si="7"/>
        <v/>
      </c>
    </row>
    <row r="46" spans="1:45" s="13" customFormat="1" ht="1.5" hidden="1" customHeight="1">
      <c r="A46" s="107"/>
      <c r="B46" s="324"/>
      <c r="C46" s="99">
        <f t="shared" si="8"/>
        <v>0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9">
        <f t="shared" si="0"/>
        <v>0</v>
      </c>
      <c r="X46" s="92"/>
      <c r="Y46" s="92"/>
      <c r="Z46" s="92"/>
      <c r="AA46" s="92"/>
      <c r="AB46" s="92"/>
      <c r="AC46" s="92"/>
      <c r="AD46" s="92"/>
      <c r="AE46" s="92"/>
      <c r="AF46" s="364"/>
      <c r="AG46" s="108"/>
      <c r="AH46" s="364"/>
      <c r="AI46" s="364"/>
      <c r="AJ46" s="364"/>
      <c r="AK46" s="365"/>
      <c r="AL46" s="364"/>
      <c r="AM46" s="259" t="str">
        <f t="shared" si="1"/>
        <v>ок</v>
      </c>
      <c r="AN46" s="259" t="str">
        <f t="shared" si="2"/>
        <v>ок</v>
      </c>
      <c r="AO46" s="259" t="str">
        <f t="shared" si="3"/>
        <v>ок</v>
      </c>
      <c r="AP46" s="259" t="str">
        <f t="shared" si="4"/>
        <v>ок</v>
      </c>
      <c r="AQ46" s="259" t="str">
        <f t="shared" si="5"/>
        <v>ок</v>
      </c>
      <c r="AR46" s="260" t="e">
        <f t="shared" si="6"/>
        <v>#DIV/0!</v>
      </c>
      <c r="AS46" s="261" t="str">
        <f t="shared" si="7"/>
        <v/>
      </c>
    </row>
    <row r="47" spans="1:45" s="13" customFormat="1" ht="12.75" hidden="1">
      <c r="A47" s="107"/>
      <c r="B47" s="324"/>
      <c r="C47" s="99">
        <f t="shared" si="8"/>
        <v>0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9">
        <f t="shared" si="0"/>
        <v>0</v>
      </c>
      <c r="X47" s="92"/>
      <c r="Y47" s="92"/>
      <c r="Z47" s="92"/>
      <c r="AA47" s="92"/>
      <c r="AB47" s="92"/>
      <c r="AC47" s="92"/>
      <c r="AD47" s="92"/>
      <c r="AE47" s="92"/>
      <c r="AF47" s="364"/>
      <c r="AG47" s="108"/>
      <c r="AH47" s="364"/>
      <c r="AI47" s="364"/>
      <c r="AJ47" s="364"/>
      <c r="AK47" s="365"/>
      <c r="AL47" s="364"/>
      <c r="AM47" s="259" t="str">
        <f t="shared" si="1"/>
        <v>ок</v>
      </c>
      <c r="AN47" s="259" t="str">
        <f t="shared" si="2"/>
        <v>ок</v>
      </c>
      <c r="AO47" s="259" t="str">
        <f t="shared" si="3"/>
        <v>ок</v>
      </c>
      <c r="AP47" s="259" t="str">
        <f t="shared" si="4"/>
        <v>ок</v>
      </c>
      <c r="AQ47" s="259" t="str">
        <f t="shared" si="5"/>
        <v>ок</v>
      </c>
      <c r="AR47" s="260" t="e">
        <f t="shared" si="6"/>
        <v>#DIV/0!</v>
      </c>
      <c r="AS47" s="261" t="str">
        <f t="shared" si="7"/>
        <v/>
      </c>
    </row>
    <row r="48" spans="1:45" s="13" customFormat="1" ht="12.75" hidden="1">
      <c r="A48" s="107"/>
      <c r="B48" s="324"/>
      <c r="C48" s="99">
        <f t="shared" si="8"/>
        <v>0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9">
        <f t="shared" si="0"/>
        <v>0</v>
      </c>
      <c r="X48" s="92"/>
      <c r="Y48" s="92"/>
      <c r="Z48" s="92"/>
      <c r="AA48" s="92"/>
      <c r="AB48" s="92"/>
      <c r="AC48" s="92"/>
      <c r="AD48" s="92"/>
      <c r="AE48" s="92"/>
      <c r="AF48" s="364"/>
      <c r="AG48" s="108"/>
      <c r="AH48" s="364"/>
      <c r="AI48" s="364"/>
      <c r="AJ48" s="364"/>
      <c r="AK48" s="365"/>
      <c r="AL48" s="364"/>
      <c r="AM48" s="259" t="str">
        <f t="shared" si="1"/>
        <v>ок</v>
      </c>
      <c r="AN48" s="259" t="str">
        <f t="shared" si="2"/>
        <v>ок</v>
      </c>
      <c r="AO48" s="259" t="str">
        <f t="shared" si="3"/>
        <v>ок</v>
      </c>
      <c r="AP48" s="259" t="str">
        <f t="shared" si="4"/>
        <v>ок</v>
      </c>
      <c r="AQ48" s="259" t="str">
        <f t="shared" si="5"/>
        <v>ок</v>
      </c>
      <c r="AR48" s="260" t="e">
        <f t="shared" si="6"/>
        <v>#DIV/0!</v>
      </c>
      <c r="AS48" s="261" t="str">
        <f t="shared" si="7"/>
        <v/>
      </c>
    </row>
    <row r="49" spans="1:45" s="13" customFormat="1" ht="12.75" hidden="1">
      <c r="A49" s="107"/>
      <c r="B49" s="324"/>
      <c r="C49" s="99">
        <f t="shared" si="8"/>
        <v>0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9">
        <f t="shared" si="0"/>
        <v>0</v>
      </c>
      <c r="X49" s="92"/>
      <c r="Y49" s="92"/>
      <c r="Z49" s="92"/>
      <c r="AA49" s="92"/>
      <c r="AB49" s="92"/>
      <c r="AC49" s="92"/>
      <c r="AD49" s="92"/>
      <c r="AE49" s="92"/>
      <c r="AF49" s="364"/>
      <c r="AG49" s="108"/>
      <c r="AH49" s="364"/>
      <c r="AI49" s="364"/>
      <c r="AJ49" s="364"/>
      <c r="AK49" s="365"/>
      <c r="AL49" s="364"/>
      <c r="AM49" s="259" t="str">
        <f t="shared" si="1"/>
        <v>ок</v>
      </c>
      <c r="AN49" s="259" t="str">
        <f t="shared" si="2"/>
        <v>ок</v>
      </c>
      <c r="AO49" s="259" t="str">
        <f t="shared" si="3"/>
        <v>ок</v>
      </c>
      <c r="AP49" s="259" t="str">
        <f t="shared" si="4"/>
        <v>ок</v>
      </c>
      <c r="AQ49" s="259" t="str">
        <f t="shared" si="5"/>
        <v>ок</v>
      </c>
      <c r="AR49" s="260" t="e">
        <f t="shared" si="6"/>
        <v>#DIV/0!</v>
      </c>
      <c r="AS49" s="261" t="str">
        <f t="shared" si="7"/>
        <v/>
      </c>
    </row>
    <row r="50" spans="1:45" s="13" customFormat="1" ht="12.75" hidden="1">
      <c r="A50" s="107"/>
      <c r="B50" s="324"/>
      <c r="C50" s="99">
        <f t="shared" si="8"/>
        <v>0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9">
        <f t="shared" si="0"/>
        <v>0</v>
      </c>
      <c r="X50" s="92"/>
      <c r="Y50" s="92"/>
      <c r="Z50" s="92"/>
      <c r="AA50" s="92"/>
      <c r="AB50" s="92"/>
      <c r="AC50" s="92"/>
      <c r="AD50" s="92"/>
      <c r="AE50" s="92"/>
      <c r="AF50" s="364"/>
      <c r="AG50" s="108"/>
      <c r="AH50" s="364"/>
      <c r="AI50" s="364"/>
      <c r="AJ50" s="364"/>
      <c r="AK50" s="365"/>
      <c r="AL50" s="364"/>
      <c r="AM50" s="259" t="str">
        <f t="shared" si="1"/>
        <v>ок</v>
      </c>
      <c r="AN50" s="259" t="str">
        <f t="shared" si="2"/>
        <v>ок</v>
      </c>
      <c r="AO50" s="259" t="str">
        <f t="shared" si="3"/>
        <v>ок</v>
      </c>
      <c r="AP50" s="259" t="str">
        <f t="shared" si="4"/>
        <v>ок</v>
      </c>
      <c r="AQ50" s="259" t="str">
        <f t="shared" si="5"/>
        <v>ок</v>
      </c>
      <c r="AR50" s="260" t="e">
        <f t="shared" si="6"/>
        <v>#DIV/0!</v>
      </c>
      <c r="AS50" s="261" t="str">
        <f t="shared" si="7"/>
        <v/>
      </c>
    </row>
    <row r="51" spans="1:45" s="13" customFormat="1" ht="12.75" hidden="1">
      <c r="A51" s="107"/>
      <c r="B51" s="324"/>
      <c r="C51" s="99">
        <f t="shared" si="8"/>
        <v>0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9">
        <f t="shared" si="0"/>
        <v>0</v>
      </c>
      <c r="X51" s="92"/>
      <c r="Y51" s="92"/>
      <c r="Z51" s="92"/>
      <c r="AA51" s="92"/>
      <c r="AB51" s="92"/>
      <c r="AC51" s="92"/>
      <c r="AD51" s="92"/>
      <c r="AE51" s="92"/>
      <c r="AF51" s="364"/>
      <c r="AG51" s="108"/>
      <c r="AH51" s="364"/>
      <c r="AI51" s="364"/>
      <c r="AJ51" s="364"/>
      <c r="AK51" s="365"/>
      <c r="AL51" s="364"/>
      <c r="AM51" s="259" t="str">
        <f t="shared" si="1"/>
        <v>ок</v>
      </c>
      <c r="AN51" s="259" t="str">
        <f t="shared" si="2"/>
        <v>ок</v>
      </c>
      <c r="AO51" s="259" t="str">
        <f t="shared" si="3"/>
        <v>ок</v>
      </c>
      <c r="AP51" s="259" t="str">
        <f t="shared" si="4"/>
        <v>ок</v>
      </c>
      <c r="AQ51" s="259" t="str">
        <f t="shared" si="5"/>
        <v>ок</v>
      </c>
      <c r="AR51" s="260" t="e">
        <f t="shared" si="6"/>
        <v>#DIV/0!</v>
      </c>
      <c r="AS51" s="261" t="str">
        <f t="shared" si="7"/>
        <v/>
      </c>
    </row>
    <row r="52" spans="1:45" s="13" customFormat="1" ht="35.25" customHeight="1">
      <c r="A52" s="360" t="s">
        <v>506</v>
      </c>
      <c r="B52" s="363" t="s">
        <v>397</v>
      </c>
      <c r="C52" s="99">
        <f t="shared" si="8"/>
        <v>0</v>
      </c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9">
        <f t="shared" si="0"/>
        <v>0</v>
      </c>
      <c r="X52" s="92"/>
      <c r="Y52" s="92"/>
      <c r="Z52" s="92"/>
      <c r="AA52" s="92"/>
      <c r="AB52" s="92"/>
      <c r="AC52" s="92"/>
      <c r="AD52" s="92"/>
      <c r="AE52" s="92"/>
      <c r="AF52" s="302"/>
      <c r="AG52" s="108"/>
      <c r="AH52" s="302"/>
      <c r="AI52" s="302"/>
      <c r="AJ52" s="302"/>
      <c r="AK52" s="303"/>
      <c r="AL52" s="302"/>
      <c r="AM52" s="259" t="str">
        <f t="shared" si="1"/>
        <v>ок</v>
      </c>
      <c r="AN52" s="259" t="str">
        <f t="shared" si="2"/>
        <v>ок</v>
      </c>
      <c r="AO52" s="259" t="str">
        <f t="shared" si="3"/>
        <v>ок</v>
      </c>
      <c r="AP52" s="259" t="str">
        <f t="shared" si="4"/>
        <v>ок</v>
      </c>
      <c r="AQ52" s="259" t="str">
        <f t="shared" si="5"/>
        <v>ок</v>
      </c>
      <c r="AR52" s="260" t="e">
        <f t="shared" si="6"/>
        <v>#DIV/0!</v>
      </c>
      <c r="AS52" s="261" t="str">
        <f t="shared" si="7"/>
        <v>E</v>
      </c>
    </row>
    <row r="53" spans="1:45" s="13" customFormat="1" ht="12.75" hidden="1">
      <c r="A53" s="357"/>
      <c r="B53" s="324"/>
      <c r="C53" s="99">
        <f t="shared" si="8"/>
        <v>0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9">
        <f t="shared" si="0"/>
        <v>0</v>
      </c>
      <c r="X53" s="92"/>
      <c r="Y53" s="92"/>
      <c r="Z53" s="92"/>
      <c r="AA53" s="92"/>
      <c r="AB53" s="92"/>
      <c r="AC53" s="92"/>
      <c r="AD53" s="92"/>
      <c r="AE53" s="92"/>
      <c r="AF53" s="332"/>
      <c r="AG53" s="108"/>
      <c r="AH53" s="332"/>
      <c r="AI53" s="332"/>
      <c r="AJ53" s="332"/>
      <c r="AK53" s="334"/>
      <c r="AL53" s="332"/>
      <c r="AM53" s="259" t="str">
        <f t="shared" si="1"/>
        <v>ок</v>
      </c>
      <c r="AN53" s="259" t="str">
        <f t="shared" si="2"/>
        <v>ок</v>
      </c>
      <c r="AO53" s="259" t="str">
        <f t="shared" si="3"/>
        <v>ок</v>
      </c>
      <c r="AP53" s="259" t="str">
        <f t="shared" si="4"/>
        <v>ок</v>
      </c>
      <c r="AQ53" s="259" t="str">
        <f t="shared" si="5"/>
        <v>ок</v>
      </c>
      <c r="AR53" s="260" t="e">
        <f t="shared" si="6"/>
        <v>#DIV/0!</v>
      </c>
      <c r="AS53" s="261" t="str">
        <f t="shared" si="7"/>
        <v/>
      </c>
    </row>
    <row r="54" spans="1:45" s="13" customFormat="1" ht="12.75" hidden="1">
      <c r="A54" s="357"/>
      <c r="B54" s="324"/>
      <c r="C54" s="99">
        <f t="shared" si="8"/>
        <v>0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9">
        <f t="shared" si="0"/>
        <v>0</v>
      </c>
      <c r="X54" s="92"/>
      <c r="Y54" s="92"/>
      <c r="Z54" s="92"/>
      <c r="AA54" s="92"/>
      <c r="AB54" s="92"/>
      <c r="AC54" s="92"/>
      <c r="AD54" s="92"/>
      <c r="AE54" s="92"/>
      <c r="AF54" s="332"/>
      <c r="AG54" s="108"/>
      <c r="AH54" s="332"/>
      <c r="AI54" s="332"/>
      <c r="AJ54" s="332"/>
      <c r="AK54" s="334"/>
      <c r="AL54" s="332"/>
      <c r="AM54" s="259" t="str">
        <f t="shared" si="1"/>
        <v>ок</v>
      </c>
      <c r="AN54" s="259" t="str">
        <f t="shared" si="2"/>
        <v>ок</v>
      </c>
      <c r="AO54" s="259" t="str">
        <f t="shared" si="3"/>
        <v>ок</v>
      </c>
      <c r="AP54" s="259" t="str">
        <f t="shared" si="4"/>
        <v>ок</v>
      </c>
      <c r="AQ54" s="259" t="str">
        <f t="shared" si="5"/>
        <v>ок</v>
      </c>
      <c r="AR54" s="260" t="e">
        <f t="shared" si="6"/>
        <v>#DIV/0!</v>
      </c>
      <c r="AS54" s="261" t="str">
        <f t="shared" si="7"/>
        <v/>
      </c>
    </row>
    <row r="55" spans="1:45" s="13" customFormat="1" ht="10.5" hidden="1" customHeight="1">
      <c r="A55" s="357"/>
      <c r="B55" s="324"/>
      <c r="C55" s="99">
        <f t="shared" si="8"/>
        <v>0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9">
        <f t="shared" si="0"/>
        <v>0</v>
      </c>
      <c r="X55" s="92"/>
      <c r="Y55" s="92"/>
      <c r="Z55" s="92"/>
      <c r="AA55" s="92"/>
      <c r="AB55" s="92"/>
      <c r="AC55" s="92"/>
      <c r="AD55" s="92"/>
      <c r="AE55" s="92"/>
      <c r="AF55" s="332"/>
      <c r="AG55" s="108"/>
      <c r="AH55" s="332"/>
      <c r="AI55" s="332"/>
      <c r="AJ55" s="332"/>
      <c r="AK55" s="334"/>
      <c r="AL55" s="332"/>
      <c r="AM55" s="259" t="str">
        <f t="shared" si="1"/>
        <v>ок</v>
      </c>
      <c r="AN55" s="259" t="str">
        <f t="shared" si="2"/>
        <v>ок</v>
      </c>
      <c r="AO55" s="259" t="str">
        <f t="shared" si="3"/>
        <v>ок</v>
      </c>
      <c r="AP55" s="259" t="str">
        <f t="shared" si="4"/>
        <v>ок</v>
      </c>
      <c r="AQ55" s="259" t="str">
        <f t="shared" si="5"/>
        <v>ок</v>
      </c>
      <c r="AR55" s="260" t="e">
        <f t="shared" si="6"/>
        <v>#DIV/0!</v>
      </c>
      <c r="AS55" s="261" t="str">
        <f t="shared" si="7"/>
        <v/>
      </c>
    </row>
    <row r="56" spans="1:45" s="13" customFormat="1" ht="12.75" hidden="1">
      <c r="A56" s="357"/>
      <c r="B56" s="324"/>
      <c r="C56" s="99">
        <f t="shared" si="8"/>
        <v>0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9">
        <f t="shared" si="0"/>
        <v>0</v>
      </c>
      <c r="X56" s="92"/>
      <c r="Y56" s="92"/>
      <c r="Z56" s="92"/>
      <c r="AA56" s="92"/>
      <c r="AB56" s="92"/>
      <c r="AC56" s="92"/>
      <c r="AD56" s="92"/>
      <c r="AE56" s="92"/>
      <c r="AF56" s="332"/>
      <c r="AG56" s="108"/>
      <c r="AH56" s="332"/>
      <c r="AI56" s="332"/>
      <c r="AJ56" s="332"/>
      <c r="AK56" s="334"/>
      <c r="AL56" s="332"/>
      <c r="AM56" s="259" t="str">
        <f t="shared" si="1"/>
        <v>ок</v>
      </c>
      <c r="AN56" s="259" t="str">
        <f t="shared" si="2"/>
        <v>ок</v>
      </c>
      <c r="AO56" s="259" t="str">
        <f t="shared" si="3"/>
        <v>ок</v>
      </c>
      <c r="AP56" s="259" t="str">
        <f t="shared" si="4"/>
        <v>ок</v>
      </c>
      <c r="AQ56" s="259" t="str">
        <f t="shared" si="5"/>
        <v>ок</v>
      </c>
      <c r="AR56" s="260" t="e">
        <f t="shared" si="6"/>
        <v>#DIV/0!</v>
      </c>
      <c r="AS56" s="261" t="str">
        <f t="shared" si="7"/>
        <v/>
      </c>
    </row>
    <row r="57" spans="1:45" s="13" customFormat="1" ht="12.75" hidden="1">
      <c r="A57" s="357"/>
      <c r="B57" s="324"/>
      <c r="C57" s="99">
        <f t="shared" si="8"/>
        <v>0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9">
        <f t="shared" si="0"/>
        <v>0</v>
      </c>
      <c r="X57" s="92"/>
      <c r="Y57" s="92"/>
      <c r="Z57" s="92"/>
      <c r="AA57" s="92"/>
      <c r="AB57" s="92"/>
      <c r="AC57" s="92"/>
      <c r="AD57" s="92"/>
      <c r="AE57" s="92"/>
      <c r="AF57" s="332"/>
      <c r="AG57" s="108"/>
      <c r="AH57" s="332"/>
      <c r="AI57" s="332"/>
      <c r="AJ57" s="332"/>
      <c r="AK57" s="334"/>
      <c r="AL57" s="332"/>
      <c r="AM57" s="259" t="str">
        <f t="shared" si="1"/>
        <v>ок</v>
      </c>
      <c r="AN57" s="259" t="str">
        <f t="shared" si="2"/>
        <v>ок</v>
      </c>
      <c r="AO57" s="259" t="str">
        <f t="shared" si="3"/>
        <v>ок</v>
      </c>
      <c r="AP57" s="259" t="str">
        <f t="shared" si="4"/>
        <v>ок</v>
      </c>
      <c r="AQ57" s="259" t="str">
        <f t="shared" si="5"/>
        <v>ок</v>
      </c>
      <c r="AR57" s="260" t="e">
        <f t="shared" si="6"/>
        <v>#DIV/0!</v>
      </c>
      <c r="AS57" s="261" t="str">
        <f t="shared" si="7"/>
        <v/>
      </c>
    </row>
    <row r="58" spans="1:45" s="13" customFormat="1" ht="12.75" hidden="1">
      <c r="A58" s="357"/>
      <c r="B58" s="324"/>
      <c r="C58" s="99">
        <f t="shared" si="8"/>
        <v>0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9">
        <f t="shared" si="0"/>
        <v>0</v>
      </c>
      <c r="X58" s="92"/>
      <c r="Y58" s="92"/>
      <c r="Z58" s="92"/>
      <c r="AA58" s="92"/>
      <c r="AB58" s="92"/>
      <c r="AC58" s="92"/>
      <c r="AD58" s="92"/>
      <c r="AE58" s="92"/>
      <c r="AF58" s="332"/>
      <c r="AG58" s="108"/>
      <c r="AH58" s="332"/>
      <c r="AI58" s="332"/>
      <c r="AJ58" s="332"/>
      <c r="AK58" s="334"/>
      <c r="AL58" s="332"/>
      <c r="AM58" s="259" t="str">
        <f t="shared" si="1"/>
        <v>ок</v>
      </c>
      <c r="AN58" s="259" t="str">
        <f t="shared" si="2"/>
        <v>ок</v>
      </c>
      <c r="AO58" s="259" t="str">
        <f t="shared" si="3"/>
        <v>ок</v>
      </c>
      <c r="AP58" s="259" t="str">
        <f t="shared" si="4"/>
        <v>ок</v>
      </c>
      <c r="AQ58" s="259" t="str">
        <f t="shared" si="5"/>
        <v>ок</v>
      </c>
      <c r="AR58" s="260" t="e">
        <f t="shared" si="6"/>
        <v>#DIV/0!</v>
      </c>
      <c r="AS58" s="261" t="str">
        <f t="shared" si="7"/>
        <v/>
      </c>
    </row>
    <row r="59" spans="1:45" s="13" customFormat="1" ht="12.75" hidden="1">
      <c r="A59" s="357"/>
      <c r="B59" s="324"/>
      <c r="C59" s="99">
        <f t="shared" si="8"/>
        <v>0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9">
        <f t="shared" si="0"/>
        <v>0</v>
      </c>
      <c r="X59" s="92"/>
      <c r="Y59" s="92"/>
      <c r="Z59" s="92"/>
      <c r="AA59" s="92"/>
      <c r="AB59" s="92"/>
      <c r="AC59" s="92"/>
      <c r="AD59" s="92"/>
      <c r="AE59" s="92"/>
      <c r="AF59" s="332"/>
      <c r="AG59" s="108"/>
      <c r="AH59" s="332"/>
      <c r="AI59" s="332"/>
      <c r="AJ59" s="332"/>
      <c r="AK59" s="334"/>
      <c r="AL59" s="332"/>
      <c r="AM59" s="259" t="str">
        <f t="shared" si="1"/>
        <v>ок</v>
      </c>
      <c r="AN59" s="259" t="str">
        <f t="shared" si="2"/>
        <v>ок</v>
      </c>
      <c r="AO59" s="259" t="str">
        <f t="shared" si="3"/>
        <v>ок</v>
      </c>
      <c r="AP59" s="259" t="str">
        <f t="shared" si="4"/>
        <v>ок</v>
      </c>
      <c r="AQ59" s="259" t="str">
        <f t="shared" si="5"/>
        <v>ок</v>
      </c>
      <c r="AR59" s="260" t="e">
        <f t="shared" si="6"/>
        <v>#DIV/0!</v>
      </c>
      <c r="AS59" s="261" t="str">
        <f t="shared" si="7"/>
        <v/>
      </c>
    </row>
    <row r="60" spans="1:45" s="13" customFormat="1" ht="12.75" hidden="1">
      <c r="A60" s="357"/>
      <c r="B60" s="324"/>
      <c r="C60" s="99">
        <f t="shared" si="8"/>
        <v>0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9">
        <f t="shared" si="0"/>
        <v>0</v>
      </c>
      <c r="X60" s="92"/>
      <c r="Y60" s="92"/>
      <c r="Z60" s="92"/>
      <c r="AA60" s="92"/>
      <c r="AB60" s="92"/>
      <c r="AC60" s="92"/>
      <c r="AD60" s="92"/>
      <c r="AE60" s="92"/>
      <c r="AF60" s="332"/>
      <c r="AG60" s="108"/>
      <c r="AH60" s="332"/>
      <c r="AI60" s="332"/>
      <c r="AJ60" s="332"/>
      <c r="AK60" s="334"/>
      <c r="AL60" s="332"/>
      <c r="AM60" s="259" t="str">
        <f t="shared" si="1"/>
        <v>ок</v>
      </c>
      <c r="AN60" s="259" t="str">
        <f t="shared" si="2"/>
        <v>ок</v>
      </c>
      <c r="AO60" s="259" t="str">
        <f t="shared" si="3"/>
        <v>ок</v>
      </c>
      <c r="AP60" s="259" t="str">
        <f t="shared" si="4"/>
        <v>ок</v>
      </c>
      <c r="AQ60" s="259" t="str">
        <f t="shared" si="5"/>
        <v>ок</v>
      </c>
      <c r="AR60" s="260" t="e">
        <f t="shared" si="6"/>
        <v>#DIV/0!</v>
      </c>
      <c r="AS60" s="261" t="str">
        <f t="shared" si="7"/>
        <v/>
      </c>
    </row>
    <row r="61" spans="1:45" s="13" customFormat="1" ht="12.75" hidden="1">
      <c r="A61" s="357"/>
      <c r="B61" s="324"/>
      <c r="C61" s="99">
        <f t="shared" si="8"/>
        <v>0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9">
        <f t="shared" si="0"/>
        <v>0</v>
      </c>
      <c r="X61" s="92"/>
      <c r="Y61" s="92"/>
      <c r="Z61" s="92"/>
      <c r="AA61" s="92"/>
      <c r="AB61" s="92"/>
      <c r="AC61" s="92"/>
      <c r="AD61" s="92"/>
      <c r="AE61" s="92"/>
      <c r="AF61" s="332"/>
      <c r="AG61" s="108"/>
      <c r="AH61" s="332"/>
      <c r="AI61" s="332"/>
      <c r="AJ61" s="332"/>
      <c r="AK61" s="334"/>
      <c r="AL61" s="332"/>
      <c r="AM61" s="259" t="str">
        <f t="shared" si="1"/>
        <v>ок</v>
      </c>
      <c r="AN61" s="259" t="str">
        <f t="shared" si="2"/>
        <v>ок</v>
      </c>
      <c r="AO61" s="259" t="str">
        <f t="shared" si="3"/>
        <v>ок</v>
      </c>
      <c r="AP61" s="259" t="str">
        <f t="shared" si="4"/>
        <v>ок</v>
      </c>
      <c r="AQ61" s="259" t="str">
        <f t="shared" si="5"/>
        <v>ок</v>
      </c>
      <c r="AR61" s="260" t="e">
        <f t="shared" si="6"/>
        <v>#DIV/0!</v>
      </c>
      <c r="AS61" s="261" t="str">
        <f t="shared" si="7"/>
        <v/>
      </c>
    </row>
    <row r="62" spans="1:45" s="13" customFormat="1" ht="12.75" hidden="1">
      <c r="A62" s="357"/>
      <c r="B62" s="324"/>
      <c r="C62" s="99">
        <f t="shared" si="8"/>
        <v>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9">
        <f t="shared" si="0"/>
        <v>0</v>
      </c>
      <c r="X62" s="92"/>
      <c r="Y62" s="92"/>
      <c r="Z62" s="92"/>
      <c r="AA62" s="92"/>
      <c r="AB62" s="92"/>
      <c r="AC62" s="92"/>
      <c r="AD62" s="92"/>
      <c r="AE62" s="92"/>
      <c r="AF62" s="332"/>
      <c r="AG62" s="108"/>
      <c r="AH62" s="332"/>
      <c r="AI62" s="332"/>
      <c r="AJ62" s="332"/>
      <c r="AK62" s="334"/>
      <c r="AL62" s="332"/>
      <c r="AM62" s="259" t="str">
        <f t="shared" si="1"/>
        <v>ок</v>
      </c>
      <c r="AN62" s="259" t="str">
        <f t="shared" si="2"/>
        <v>ок</v>
      </c>
      <c r="AO62" s="259" t="str">
        <f t="shared" si="3"/>
        <v>ок</v>
      </c>
      <c r="AP62" s="259" t="str">
        <f t="shared" si="4"/>
        <v>ок</v>
      </c>
      <c r="AQ62" s="259" t="str">
        <f t="shared" si="5"/>
        <v>ок</v>
      </c>
      <c r="AR62" s="260" t="e">
        <f t="shared" si="6"/>
        <v>#DIV/0!</v>
      </c>
      <c r="AS62" s="261" t="str">
        <f t="shared" si="7"/>
        <v/>
      </c>
    </row>
    <row r="63" spans="1:45" s="13" customFormat="1" ht="12.75">
      <c r="A63" s="360" t="s">
        <v>279</v>
      </c>
      <c r="B63" s="363" t="s">
        <v>398</v>
      </c>
      <c r="C63" s="99">
        <f t="shared" si="8"/>
        <v>0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9">
        <f t="shared" si="0"/>
        <v>0</v>
      </c>
      <c r="X63" s="92"/>
      <c r="Y63" s="92"/>
      <c r="Z63" s="92"/>
      <c r="AA63" s="92"/>
      <c r="AB63" s="92"/>
      <c r="AC63" s="92"/>
      <c r="AD63" s="92"/>
      <c r="AE63" s="92"/>
      <c r="AF63" s="302"/>
      <c r="AG63" s="108"/>
      <c r="AH63" s="302"/>
      <c r="AI63" s="302"/>
      <c r="AJ63" s="302"/>
      <c r="AK63" s="303"/>
      <c r="AL63" s="302"/>
      <c r="AM63" s="259" t="str">
        <f t="shared" si="1"/>
        <v>ок</v>
      </c>
      <c r="AN63" s="259" t="str">
        <f t="shared" si="2"/>
        <v>ок</v>
      </c>
      <c r="AO63" s="259" t="str">
        <f t="shared" si="3"/>
        <v>ок</v>
      </c>
      <c r="AP63" s="259" t="str">
        <f t="shared" si="4"/>
        <v>ок</v>
      </c>
      <c r="AQ63" s="259" t="str">
        <f t="shared" si="5"/>
        <v>ок</v>
      </c>
      <c r="AR63" s="260" t="e">
        <f t="shared" si="6"/>
        <v>#DIV/0!</v>
      </c>
      <c r="AS63" s="261" t="str">
        <f t="shared" si="7"/>
        <v>F</v>
      </c>
    </row>
    <row r="64" spans="1:45" s="13" customFormat="1" ht="1.5" hidden="1" customHeight="1">
      <c r="A64" s="357"/>
      <c r="B64" s="324"/>
      <c r="C64" s="99">
        <f t="shared" si="8"/>
        <v>0</v>
      </c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9">
        <f t="shared" si="0"/>
        <v>0</v>
      </c>
      <c r="X64" s="92"/>
      <c r="Y64" s="92"/>
      <c r="Z64" s="92"/>
      <c r="AA64" s="92"/>
      <c r="AB64" s="92"/>
      <c r="AC64" s="92"/>
      <c r="AD64" s="92"/>
      <c r="AE64" s="92"/>
      <c r="AF64" s="332"/>
      <c r="AG64" s="108"/>
      <c r="AH64" s="332"/>
      <c r="AI64" s="332"/>
      <c r="AJ64" s="332"/>
      <c r="AK64" s="334"/>
      <c r="AL64" s="332"/>
      <c r="AM64" s="259" t="str">
        <f t="shared" si="1"/>
        <v>ок</v>
      </c>
      <c r="AN64" s="259" t="str">
        <f t="shared" si="2"/>
        <v>ок</v>
      </c>
      <c r="AO64" s="259" t="str">
        <f t="shared" si="3"/>
        <v>ок</v>
      </c>
      <c r="AP64" s="259" t="str">
        <f t="shared" si="4"/>
        <v>ок</v>
      </c>
      <c r="AQ64" s="259" t="str">
        <f t="shared" si="5"/>
        <v>ок</v>
      </c>
      <c r="AR64" s="260" t="e">
        <f t="shared" si="6"/>
        <v>#DIV/0!</v>
      </c>
      <c r="AS64" s="261" t="str">
        <f t="shared" si="7"/>
        <v/>
      </c>
    </row>
    <row r="65" spans="1:45" s="13" customFormat="1" ht="12.75" hidden="1">
      <c r="A65" s="357"/>
      <c r="B65" s="324"/>
      <c r="C65" s="99">
        <f t="shared" si="8"/>
        <v>0</v>
      </c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9">
        <f t="shared" si="0"/>
        <v>0</v>
      </c>
      <c r="X65" s="92"/>
      <c r="Y65" s="92"/>
      <c r="Z65" s="92"/>
      <c r="AA65" s="92"/>
      <c r="AB65" s="92"/>
      <c r="AC65" s="92"/>
      <c r="AD65" s="92"/>
      <c r="AE65" s="92"/>
      <c r="AF65" s="332"/>
      <c r="AG65" s="108"/>
      <c r="AH65" s="332"/>
      <c r="AI65" s="332"/>
      <c r="AJ65" s="332"/>
      <c r="AK65" s="334"/>
      <c r="AL65" s="332"/>
      <c r="AM65" s="259" t="str">
        <f t="shared" si="1"/>
        <v>ок</v>
      </c>
      <c r="AN65" s="259" t="str">
        <f t="shared" si="2"/>
        <v>ок</v>
      </c>
      <c r="AO65" s="259" t="str">
        <f t="shared" si="3"/>
        <v>ок</v>
      </c>
      <c r="AP65" s="259" t="str">
        <f t="shared" si="4"/>
        <v>ок</v>
      </c>
      <c r="AQ65" s="259" t="str">
        <f t="shared" si="5"/>
        <v>ок</v>
      </c>
      <c r="AR65" s="260" t="e">
        <f t="shared" si="6"/>
        <v>#DIV/0!</v>
      </c>
      <c r="AS65" s="261" t="str">
        <f t="shared" si="7"/>
        <v/>
      </c>
    </row>
    <row r="66" spans="1:45" s="13" customFormat="1" ht="12.75" hidden="1">
      <c r="A66" s="357"/>
      <c r="B66" s="324"/>
      <c r="C66" s="99">
        <f t="shared" si="8"/>
        <v>0</v>
      </c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9">
        <f t="shared" si="0"/>
        <v>0</v>
      </c>
      <c r="X66" s="92"/>
      <c r="Y66" s="92"/>
      <c r="Z66" s="92"/>
      <c r="AA66" s="92"/>
      <c r="AB66" s="92"/>
      <c r="AC66" s="92"/>
      <c r="AD66" s="92"/>
      <c r="AE66" s="92"/>
      <c r="AF66" s="332"/>
      <c r="AG66" s="108"/>
      <c r="AH66" s="332"/>
      <c r="AI66" s="332"/>
      <c r="AJ66" s="332"/>
      <c r="AK66" s="334"/>
      <c r="AL66" s="332"/>
      <c r="AM66" s="259" t="str">
        <f t="shared" si="1"/>
        <v>ок</v>
      </c>
      <c r="AN66" s="259" t="str">
        <f t="shared" si="2"/>
        <v>ок</v>
      </c>
      <c r="AO66" s="259" t="str">
        <f t="shared" si="3"/>
        <v>ок</v>
      </c>
      <c r="AP66" s="259" t="str">
        <f t="shared" si="4"/>
        <v>ок</v>
      </c>
      <c r="AQ66" s="259" t="str">
        <f t="shared" si="5"/>
        <v>ок</v>
      </c>
      <c r="AR66" s="260" t="e">
        <f t="shared" si="6"/>
        <v>#DIV/0!</v>
      </c>
      <c r="AS66" s="261" t="str">
        <f t="shared" si="7"/>
        <v/>
      </c>
    </row>
    <row r="67" spans="1:45" s="13" customFormat="1" ht="12.75" hidden="1">
      <c r="A67" s="357"/>
      <c r="B67" s="324"/>
      <c r="C67" s="99">
        <f t="shared" si="8"/>
        <v>0</v>
      </c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9">
        <f t="shared" si="0"/>
        <v>0</v>
      </c>
      <c r="X67" s="92"/>
      <c r="Y67" s="92"/>
      <c r="Z67" s="92"/>
      <c r="AA67" s="92"/>
      <c r="AB67" s="92"/>
      <c r="AC67" s="92"/>
      <c r="AD67" s="92"/>
      <c r="AE67" s="92"/>
      <c r="AF67" s="332"/>
      <c r="AG67" s="108"/>
      <c r="AH67" s="332"/>
      <c r="AI67" s="332"/>
      <c r="AJ67" s="332"/>
      <c r="AK67" s="334"/>
      <c r="AL67" s="332"/>
      <c r="AM67" s="259" t="str">
        <f t="shared" si="1"/>
        <v>ок</v>
      </c>
      <c r="AN67" s="259" t="str">
        <f t="shared" si="2"/>
        <v>ок</v>
      </c>
      <c r="AO67" s="259" t="str">
        <f t="shared" si="3"/>
        <v>ок</v>
      </c>
      <c r="AP67" s="259" t="str">
        <f t="shared" si="4"/>
        <v>ок</v>
      </c>
      <c r="AQ67" s="259" t="str">
        <f t="shared" si="5"/>
        <v>ок</v>
      </c>
      <c r="AR67" s="260" t="e">
        <f t="shared" si="6"/>
        <v>#DIV/0!</v>
      </c>
      <c r="AS67" s="261" t="str">
        <f t="shared" si="7"/>
        <v/>
      </c>
    </row>
    <row r="68" spans="1:45" s="13" customFormat="1" ht="12.75" hidden="1">
      <c r="A68" s="357"/>
      <c r="B68" s="324"/>
      <c r="C68" s="99">
        <f t="shared" si="8"/>
        <v>0</v>
      </c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9">
        <f t="shared" si="0"/>
        <v>0</v>
      </c>
      <c r="X68" s="92"/>
      <c r="Y68" s="92"/>
      <c r="Z68" s="92"/>
      <c r="AA68" s="92"/>
      <c r="AB68" s="92"/>
      <c r="AC68" s="92"/>
      <c r="AD68" s="92"/>
      <c r="AE68" s="92"/>
      <c r="AF68" s="332"/>
      <c r="AG68" s="108"/>
      <c r="AH68" s="332"/>
      <c r="AI68" s="332"/>
      <c r="AJ68" s="332"/>
      <c r="AK68" s="334"/>
      <c r="AL68" s="332"/>
      <c r="AM68" s="259" t="str">
        <f t="shared" si="1"/>
        <v>ок</v>
      </c>
      <c r="AN68" s="259" t="str">
        <f t="shared" si="2"/>
        <v>ок</v>
      </c>
      <c r="AO68" s="259" t="str">
        <f t="shared" si="3"/>
        <v>ок</v>
      </c>
      <c r="AP68" s="259" t="str">
        <f t="shared" si="4"/>
        <v>ок</v>
      </c>
      <c r="AQ68" s="259" t="str">
        <f t="shared" si="5"/>
        <v>ок</v>
      </c>
      <c r="AR68" s="260" t="e">
        <f t="shared" si="6"/>
        <v>#DIV/0!</v>
      </c>
      <c r="AS68" s="261" t="str">
        <f t="shared" si="7"/>
        <v/>
      </c>
    </row>
    <row r="69" spans="1:45" s="13" customFormat="1" ht="12.75" hidden="1">
      <c r="A69" s="357"/>
      <c r="B69" s="324"/>
      <c r="C69" s="99">
        <f t="shared" si="8"/>
        <v>0</v>
      </c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9">
        <f t="shared" si="0"/>
        <v>0</v>
      </c>
      <c r="X69" s="92"/>
      <c r="Y69" s="92"/>
      <c r="Z69" s="92"/>
      <c r="AA69" s="92"/>
      <c r="AB69" s="92"/>
      <c r="AC69" s="92"/>
      <c r="AD69" s="92"/>
      <c r="AE69" s="92"/>
      <c r="AF69" s="332"/>
      <c r="AG69" s="108"/>
      <c r="AH69" s="332"/>
      <c r="AI69" s="332"/>
      <c r="AJ69" s="332"/>
      <c r="AK69" s="334"/>
      <c r="AL69" s="332"/>
      <c r="AM69" s="259" t="str">
        <f t="shared" si="1"/>
        <v>ок</v>
      </c>
      <c r="AN69" s="259" t="str">
        <f t="shared" si="2"/>
        <v>ок</v>
      </c>
      <c r="AO69" s="259" t="str">
        <f t="shared" si="3"/>
        <v>ок</v>
      </c>
      <c r="AP69" s="259" t="str">
        <f t="shared" si="4"/>
        <v>ок</v>
      </c>
      <c r="AQ69" s="259" t="str">
        <f t="shared" si="5"/>
        <v>ок</v>
      </c>
      <c r="AR69" s="260" t="e">
        <f t="shared" si="6"/>
        <v>#DIV/0!</v>
      </c>
      <c r="AS69" s="261" t="str">
        <f t="shared" si="7"/>
        <v/>
      </c>
    </row>
    <row r="70" spans="1:45" s="13" customFormat="1" ht="12.75" hidden="1">
      <c r="A70" s="357"/>
      <c r="B70" s="324"/>
      <c r="C70" s="99">
        <f t="shared" si="8"/>
        <v>0</v>
      </c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9">
        <f t="shared" si="0"/>
        <v>0</v>
      </c>
      <c r="X70" s="92"/>
      <c r="Y70" s="92"/>
      <c r="Z70" s="92"/>
      <c r="AA70" s="92"/>
      <c r="AB70" s="92"/>
      <c r="AC70" s="92"/>
      <c r="AD70" s="92"/>
      <c r="AE70" s="92"/>
      <c r="AF70" s="332"/>
      <c r="AG70" s="108"/>
      <c r="AH70" s="332"/>
      <c r="AI70" s="332"/>
      <c r="AJ70" s="332"/>
      <c r="AK70" s="334"/>
      <c r="AL70" s="332"/>
      <c r="AM70" s="259" t="str">
        <f t="shared" si="1"/>
        <v>ок</v>
      </c>
      <c r="AN70" s="259" t="str">
        <f t="shared" si="2"/>
        <v>ок</v>
      </c>
      <c r="AO70" s="259" t="str">
        <f t="shared" si="3"/>
        <v>ок</v>
      </c>
      <c r="AP70" s="259" t="str">
        <f t="shared" si="4"/>
        <v>ок</v>
      </c>
      <c r="AQ70" s="259" t="str">
        <f t="shared" si="5"/>
        <v>ок</v>
      </c>
      <c r="AR70" s="260" t="e">
        <f t="shared" si="6"/>
        <v>#DIV/0!</v>
      </c>
      <c r="AS70" s="261" t="str">
        <f t="shared" si="7"/>
        <v/>
      </c>
    </row>
    <row r="71" spans="1:45" s="13" customFormat="1" ht="12.75" hidden="1">
      <c r="A71" s="357"/>
      <c r="B71" s="324"/>
      <c r="C71" s="99">
        <f t="shared" si="8"/>
        <v>0</v>
      </c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9">
        <f t="shared" si="0"/>
        <v>0</v>
      </c>
      <c r="X71" s="92"/>
      <c r="Y71" s="92"/>
      <c r="Z71" s="92"/>
      <c r="AA71" s="92"/>
      <c r="AB71" s="92"/>
      <c r="AC71" s="92"/>
      <c r="AD71" s="92"/>
      <c r="AE71" s="92"/>
      <c r="AF71" s="332"/>
      <c r="AG71" s="108"/>
      <c r="AH71" s="332"/>
      <c r="AI71" s="332"/>
      <c r="AJ71" s="332"/>
      <c r="AK71" s="334"/>
      <c r="AL71" s="332"/>
      <c r="AM71" s="259" t="str">
        <f t="shared" si="1"/>
        <v>ок</v>
      </c>
      <c r="AN71" s="259" t="str">
        <f t="shared" si="2"/>
        <v>ок</v>
      </c>
      <c r="AO71" s="259" t="str">
        <f t="shared" si="3"/>
        <v>ок</v>
      </c>
      <c r="AP71" s="259" t="str">
        <f t="shared" si="4"/>
        <v>ок</v>
      </c>
      <c r="AQ71" s="259" t="str">
        <f t="shared" si="5"/>
        <v>ок</v>
      </c>
      <c r="AR71" s="260" t="e">
        <f t="shared" si="6"/>
        <v>#DIV/0!</v>
      </c>
      <c r="AS71" s="261" t="str">
        <f t="shared" si="7"/>
        <v/>
      </c>
    </row>
    <row r="72" spans="1:45" s="13" customFormat="1" ht="12.75" hidden="1">
      <c r="A72" s="357"/>
      <c r="B72" s="324"/>
      <c r="C72" s="99">
        <f t="shared" si="8"/>
        <v>0</v>
      </c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9">
        <f t="shared" si="0"/>
        <v>0</v>
      </c>
      <c r="X72" s="92"/>
      <c r="Y72" s="92"/>
      <c r="Z72" s="92"/>
      <c r="AA72" s="92"/>
      <c r="AB72" s="92"/>
      <c r="AC72" s="92"/>
      <c r="AD72" s="92"/>
      <c r="AE72" s="92"/>
      <c r="AF72" s="332"/>
      <c r="AG72" s="108"/>
      <c r="AH72" s="332"/>
      <c r="AI72" s="332"/>
      <c r="AJ72" s="332"/>
      <c r="AK72" s="334"/>
      <c r="AL72" s="332"/>
      <c r="AM72" s="259" t="str">
        <f t="shared" si="1"/>
        <v>ок</v>
      </c>
      <c r="AN72" s="259" t="str">
        <f t="shared" si="2"/>
        <v>ок</v>
      </c>
      <c r="AO72" s="259" t="str">
        <f t="shared" si="3"/>
        <v>ок</v>
      </c>
      <c r="AP72" s="259" t="str">
        <f t="shared" si="4"/>
        <v>ок</v>
      </c>
      <c r="AQ72" s="259" t="str">
        <f t="shared" si="5"/>
        <v>ок</v>
      </c>
      <c r="AR72" s="260" t="e">
        <f t="shared" si="6"/>
        <v>#DIV/0!</v>
      </c>
      <c r="AS72" s="261" t="str">
        <f t="shared" si="7"/>
        <v/>
      </c>
    </row>
    <row r="73" spans="1:45" s="13" customFormat="1" ht="12.75" hidden="1">
      <c r="A73" s="357"/>
      <c r="B73" s="363"/>
      <c r="C73" s="99">
        <f t="shared" si="8"/>
        <v>0</v>
      </c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9">
        <f t="shared" si="0"/>
        <v>0</v>
      </c>
      <c r="X73" s="92"/>
      <c r="Y73" s="92"/>
      <c r="Z73" s="92"/>
      <c r="AA73" s="92"/>
      <c r="AB73" s="92"/>
      <c r="AC73" s="92"/>
      <c r="AD73" s="92"/>
      <c r="AE73" s="92"/>
      <c r="AF73" s="332"/>
      <c r="AG73" s="108"/>
      <c r="AH73" s="332"/>
      <c r="AI73" s="332"/>
      <c r="AJ73" s="332"/>
      <c r="AK73" s="334"/>
      <c r="AL73" s="332"/>
      <c r="AM73" s="259" t="str">
        <f t="shared" si="1"/>
        <v>ок</v>
      </c>
      <c r="AN73" s="259" t="str">
        <f t="shared" si="2"/>
        <v>ок</v>
      </c>
      <c r="AO73" s="259" t="str">
        <f t="shared" si="3"/>
        <v>ок</v>
      </c>
      <c r="AP73" s="259" t="str">
        <f t="shared" si="4"/>
        <v>ок</v>
      </c>
      <c r="AQ73" s="259" t="str">
        <f t="shared" si="5"/>
        <v>ок</v>
      </c>
      <c r="AR73" s="260" t="e">
        <f t="shared" si="6"/>
        <v>#DIV/0!</v>
      </c>
      <c r="AS73" s="261" t="str">
        <f t="shared" si="7"/>
        <v/>
      </c>
    </row>
    <row r="74" spans="1:45" s="13" customFormat="1" ht="24">
      <c r="A74" s="361" t="s">
        <v>521</v>
      </c>
      <c r="B74" s="363" t="s">
        <v>399</v>
      </c>
      <c r="C74" s="99">
        <f t="shared" si="8"/>
        <v>0</v>
      </c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9">
        <f t="shared" si="0"/>
        <v>0</v>
      </c>
      <c r="X74" s="92"/>
      <c r="Y74" s="92"/>
      <c r="Z74" s="92"/>
      <c r="AA74" s="92"/>
      <c r="AB74" s="92"/>
      <c r="AC74" s="92"/>
      <c r="AD74" s="92"/>
      <c r="AE74" s="92"/>
      <c r="AF74" s="302"/>
      <c r="AG74" s="108"/>
      <c r="AH74" s="302"/>
      <c r="AI74" s="302"/>
      <c r="AJ74" s="302"/>
      <c r="AK74" s="303"/>
      <c r="AL74" s="302"/>
      <c r="AM74" s="259" t="str">
        <f t="shared" ref="AM74:AM137" si="9">IF(D74+AD74-AE74=E74,"ок",FALSE)</f>
        <v>ок</v>
      </c>
      <c r="AN74" s="259" t="str">
        <f t="shared" ref="AN74:AN137" si="10">IF(E74=SUM(F74:I74),"ок",FALSE)</f>
        <v>ок</v>
      </c>
      <c r="AO74" s="259" t="str">
        <f t="shared" ref="AO74:AO137" si="11">IF(J74&lt;=E74,"ок",FALSE)</f>
        <v>ок</v>
      </c>
      <c r="AP74" s="259" t="str">
        <f t="shared" ref="AP74:AP137" si="12">IF(E74=SUM(S74:V74),"ок",FALSE)</f>
        <v>ок</v>
      </c>
      <c r="AQ74" s="259" t="str">
        <f t="shared" ref="AQ74:AQ137" si="13">IF(E74=SUM(AF74:AH74),"ок",FALSE)</f>
        <v>ок</v>
      </c>
      <c r="AR74" s="260" t="e">
        <f t="shared" ref="AR74:AR137" si="14">AK74/E74*100-100</f>
        <v>#DIV/0!</v>
      </c>
      <c r="AS74" s="261" t="str">
        <f t="shared" ref="AS74:AS137" si="15">CONCATENATE(B74,AL74)</f>
        <v>G</v>
      </c>
    </row>
    <row r="75" spans="1:45" s="13" customFormat="1" ht="12.75">
      <c r="A75" s="17" t="s">
        <v>598</v>
      </c>
      <c r="B75" s="324" t="s">
        <v>399</v>
      </c>
      <c r="C75" s="99">
        <f t="shared" si="8"/>
        <v>1</v>
      </c>
      <c r="D75" s="92">
        <v>1</v>
      </c>
      <c r="E75" s="92">
        <v>1</v>
      </c>
      <c r="F75" s="92">
        <v>0</v>
      </c>
      <c r="G75" s="92">
        <v>1</v>
      </c>
      <c r="H75" s="92">
        <v>0</v>
      </c>
      <c r="I75" s="92">
        <v>0</v>
      </c>
      <c r="J75" s="92">
        <v>0</v>
      </c>
      <c r="K75" s="92">
        <v>0</v>
      </c>
      <c r="L75" s="92">
        <v>0</v>
      </c>
      <c r="M75" s="92">
        <v>0</v>
      </c>
      <c r="N75" s="92">
        <v>0</v>
      </c>
      <c r="O75" s="92">
        <v>0</v>
      </c>
      <c r="P75" s="92">
        <v>0</v>
      </c>
      <c r="Q75" s="92">
        <v>0</v>
      </c>
      <c r="R75" s="92">
        <v>0</v>
      </c>
      <c r="S75" s="92">
        <v>0</v>
      </c>
      <c r="T75" s="92">
        <v>1</v>
      </c>
      <c r="U75" s="92">
        <v>0</v>
      </c>
      <c r="V75" s="92">
        <v>0</v>
      </c>
      <c r="W75" s="99">
        <f t="shared" si="0"/>
        <v>0</v>
      </c>
      <c r="X75" s="92">
        <v>0</v>
      </c>
      <c r="Y75" s="92">
        <v>0</v>
      </c>
      <c r="Z75" s="92">
        <v>0</v>
      </c>
      <c r="AA75" s="92">
        <v>0</v>
      </c>
      <c r="AB75" s="92">
        <v>0</v>
      </c>
      <c r="AC75" s="92">
        <v>0</v>
      </c>
      <c r="AD75" s="92">
        <v>0</v>
      </c>
      <c r="AE75" s="92">
        <v>0</v>
      </c>
      <c r="AF75" s="332">
        <v>1</v>
      </c>
      <c r="AG75" s="108">
        <v>0</v>
      </c>
      <c r="AH75" s="332">
        <v>0</v>
      </c>
      <c r="AI75" s="332">
        <v>0</v>
      </c>
      <c r="AJ75" s="332">
        <v>0</v>
      </c>
      <c r="AK75" s="334">
        <v>1</v>
      </c>
      <c r="AL75" s="332" t="s">
        <v>245</v>
      </c>
      <c r="AM75" s="259" t="str">
        <f t="shared" si="9"/>
        <v>ок</v>
      </c>
      <c r="AN75" s="259" t="str">
        <f t="shared" si="10"/>
        <v>ок</v>
      </c>
      <c r="AO75" s="259" t="str">
        <f t="shared" si="11"/>
        <v>ок</v>
      </c>
      <c r="AP75" s="259" t="str">
        <f t="shared" si="12"/>
        <v>ок</v>
      </c>
      <c r="AQ75" s="259" t="str">
        <f t="shared" si="13"/>
        <v>ок</v>
      </c>
      <c r="AR75" s="260">
        <f t="shared" si="14"/>
        <v>0</v>
      </c>
      <c r="AS75" s="261" t="str">
        <f t="shared" si="15"/>
        <v>Gчастная</v>
      </c>
    </row>
    <row r="76" spans="1:45" s="13" customFormat="1" ht="12.75">
      <c r="A76" s="17" t="s">
        <v>599</v>
      </c>
      <c r="B76" s="324" t="s">
        <v>399</v>
      </c>
      <c r="C76" s="99">
        <f t="shared" si="8"/>
        <v>6</v>
      </c>
      <c r="D76" s="92">
        <v>6</v>
      </c>
      <c r="E76" s="92">
        <v>6</v>
      </c>
      <c r="F76" s="92">
        <v>0</v>
      </c>
      <c r="G76" s="92">
        <v>6</v>
      </c>
      <c r="H76" s="92">
        <v>0</v>
      </c>
      <c r="I76" s="92">
        <v>0</v>
      </c>
      <c r="J76" s="92">
        <v>6</v>
      </c>
      <c r="K76" s="92">
        <v>0</v>
      </c>
      <c r="L76" s="92">
        <v>0</v>
      </c>
      <c r="M76" s="92">
        <v>0</v>
      </c>
      <c r="N76" s="92">
        <v>0</v>
      </c>
      <c r="O76" s="92">
        <v>0</v>
      </c>
      <c r="P76" s="92">
        <v>0</v>
      </c>
      <c r="Q76" s="92">
        <v>1</v>
      </c>
      <c r="R76" s="92">
        <v>1</v>
      </c>
      <c r="S76" s="92">
        <v>1</v>
      </c>
      <c r="T76" s="92">
        <v>4</v>
      </c>
      <c r="U76" s="92">
        <v>1</v>
      </c>
      <c r="V76" s="92">
        <v>0</v>
      </c>
      <c r="W76" s="99">
        <f t="shared" si="0"/>
        <v>0</v>
      </c>
      <c r="X76" s="92">
        <v>0</v>
      </c>
      <c r="Y76" s="92">
        <v>0</v>
      </c>
      <c r="Z76" s="92">
        <v>0</v>
      </c>
      <c r="AA76" s="92">
        <v>0</v>
      </c>
      <c r="AB76" s="92">
        <v>0</v>
      </c>
      <c r="AC76" s="92">
        <v>0</v>
      </c>
      <c r="AD76" s="92">
        <v>0</v>
      </c>
      <c r="AE76" s="92">
        <v>0</v>
      </c>
      <c r="AF76" s="332">
        <v>0</v>
      </c>
      <c r="AG76" s="108">
        <v>6</v>
      </c>
      <c r="AH76" s="332">
        <v>0</v>
      </c>
      <c r="AI76" s="332">
        <v>0</v>
      </c>
      <c r="AJ76" s="332">
        <v>0</v>
      </c>
      <c r="AK76" s="334">
        <v>6</v>
      </c>
      <c r="AL76" s="332" t="s">
        <v>245</v>
      </c>
      <c r="AM76" s="259" t="str">
        <f t="shared" si="9"/>
        <v>ок</v>
      </c>
      <c r="AN76" s="259" t="str">
        <f t="shared" si="10"/>
        <v>ок</v>
      </c>
      <c r="AO76" s="259" t="str">
        <f t="shared" si="11"/>
        <v>ок</v>
      </c>
      <c r="AP76" s="259" t="str">
        <f t="shared" si="12"/>
        <v>ок</v>
      </c>
      <c r="AQ76" s="259" t="str">
        <f t="shared" si="13"/>
        <v>ок</v>
      </c>
      <c r="AR76" s="260">
        <f t="shared" si="14"/>
        <v>0</v>
      </c>
      <c r="AS76" s="261" t="str">
        <f t="shared" si="15"/>
        <v>Gчастная</v>
      </c>
    </row>
    <row r="77" spans="1:45" s="13" customFormat="1" ht="12.75">
      <c r="A77" s="17" t="s">
        <v>600</v>
      </c>
      <c r="B77" s="324" t="s">
        <v>399</v>
      </c>
      <c r="C77" s="99">
        <f t="shared" si="8"/>
        <v>5</v>
      </c>
      <c r="D77" s="92">
        <v>5</v>
      </c>
      <c r="E77" s="92">
        <v>5</v>
      </c>
      <c r="F77" s="92">
        <v>0</v>
      </c>
      <c r="G77" s="92">
        <v>5</v>
      </c>
      <c r="H77" s="92">
        <v>0</v>
      </c>
      <c r="I77" s="92">
        <v>0</v>
      </c>
      <c r="J77" s="92">
        <v>5</v>
      </c>
      <c r="K77" s="92">
        <v>0</v>
      </c>
      <c r="L77" s="92">
        <v>0</v>
      </c>
      <c r="M77" s="92">
        <v>0</v>
      </c>
      <c r="N77" s="92">
        <v>0</v>
      </c>
      <c r="O77" s="92">
        <v>1</v>
      </c>
      <c r="P77" s="92">
        <v>0</v>
      </c>
      <c r="Q77" s="92">
        <v>0</v>
      </c>
      <c r="R77" s="92">
        <v>0</v>
      </c>
      <c r="S77" s="92">
        <v>0</v>
      </c>
      <c r="T77" s="92">
        <v>5</v>
      </c>
      <c r="U77" s="92">
        <v>0</v>
      </c>
      <c r="V77" s="92">
        <v>0</v>
      </c>
      <c r="W77" s="99">
        <f t="shared" si="0"/>
        <v>0</v>
      </c>
      <c r="X77" s="92">
        <v>0</v>
      </c>
      <c r="Y77" s="92">
        <v>0</v>
      </c>
      <c r="Z77" s="92">
        <v>0</v>
      </c>
      <c r="AA77" s="92">
        <v>0</v>
      </c>
      <c r="AB77" s="92">
        <v>0</v>
      </c>
      <c r="AC77" s="92">
        <v>0</v>
      </c>
      <c r="AD77" s="92">
        <v>0</v>
      </c>
      <c r="AE77" s="92">
        <v>0</v>
      </c>
      <c r="AF77" s="332">
        <v>0</v>
      </c>
      <c r="AG77" s="108">
        <v>5</v>
      </c>
      <c r="AH77" s="332">
        <v>0</v>
      </c>
      <c r="AI77" s="332">
        <v>0</v>
      </c>
      <c r="AJ77" s="332">
        <v>0</v>
      </c>
      <c r="AK77" s="334">
        <v>5</v>
      </c>
      <c r="AL77" s="332" t="s">
        <v>245</v>
      </c>
      <c r="AM77" s="259" t="str">
        <f t="shared" si="9"/>
        <v>ок</v>
      </c>
      <c r="AN77" s="259" t="str">
        <f t="shared" si="10"/>
        <v>ок</v>
      </c>
      <c r="AO77" s="259" t="str">
        <f t="shared" si="11"/>
        <v>ок</v>
      </c>
      <c r="AP77" s="259" t="str">
        <f t="shared" si="12"/>
        <v>ок</v>
      </c>
      <c r="AQ77" s="259" t="str">
        <f t="shared" si="13"/>
        <v>ок</v>
      </c>
      <c r="AR77" s="260">
        <f t="shared" si="14"/>
        <v>0</v>
      </c>
      <c r="AS77" s="261" t="str">
        <f t="shared" si="15"/>
        <v>Gчастная</v>
      </c>
    </row>
    <row r="78" spans="1:45" s="13" customFormat="1" ht="12.75">
      <c r="A78" s="17" t="s">
        <v>601</v>
      </c>
      <c r="B78" s="324" t="s">
        <v>399</v>
      </c>
      <c r="C78" s="99">
        <f t="shared" si="8"/>
        <v>2</v>
      </c>
      <c r="D78" s="92">
        <v>2</v>
      </c>
      <c r="E78" s="92">
        <v>2</v>
      </c>
      <c r="F78" s="92">
        <v>0</v>
      </c>
      <c r="G78" s="92">
        <v>2</v>
      </c>
      <c r="H78" s="92">
        <v>0</v>
      </c>
      <c r="I78" s="92">
        <v>0</v>
      </c>
      <c r="J78" s="92">
        <v>2</v>
      </c>
      <c r="K78" s="92">
        <v>0</v>
      </c>
      <c r="L78" s="92">
        <v>0</v>
      </c>
      <c r="M78" s="92">
        <v>0</v>
      </c>
      <c r="N78" s="92">
        <v>0</v>
      </c>
      <c r="O78" s="92">
        <v>1</v>
      </c>
      <c r="P78" s="92">
        <v>0</v>
      </c>
      <c r="Q78" s="92">
        <v>0</v>
      </c>
      <c r="R78" s="92">
        <v>0</v>
      </c>
      <c r="S78" s="92">
        <v>0</v>
      </c>
      <c r="T78" s="92">
        <v>1</v>
      </c>
      <c r="U78" s="92">
        <v>1</v>
      </c>
      <c r="V78" s="92">
        <v>0</v>
      </c>
      <c r="W78" s="99">
        <f t="shared" si="0"/>
        <v>0</v>
      </c>
      <c r="X78" s="92">
        <v>0</v>
      </c>
      <c r="Y78" s="92">
        <v>0</v>
      </c>
      <c r="Z78" s="92">
        <v>0</v>
      </c>
      <c r="AA78" s="92">
        <v>0</v>
      </c>
      <c r="AB78" s="92">
        <v>0</v>
      </c>
      <c r="AC78" s="92">
        <v>0</v>
      </c>
      <c r="AD78" s="92">
        <v>0</v>
      </c>
      <c r="AE78" s="92">
        <v>0</v>
      </c>
      <c r="AF78" s="332">
        <v>1</v>
      </c>
      <c r="AG78" s="108">
        <v>1</v>
      </c>
      <c r="AH78" s="332">
        <v>0</v>
      </c>
      <c r="AI78" s="332">
        <v>0</v>
      </c>
      <c r="AJ78" s="332">
        <v>0</v>
      </c>
      <c r="AK78" s="334">
        <v>2</v>
      </c>
      <c r="AL78" s="332" t="s">
        <v>245</v>
      </c>
      <c r="AM78" s="259" t="str">
        <f t="shared" si="9"/>
        <v>ок</v>
      </c>
      <c r="AN78" s="259" t="str">
        <f t="shared" si="10"/>
        <v>ок</v>
      </c>
      <c r="AO78" s="259" t="str">
        <f t="shared" si="11"/>
        <v>ок</v>
      </c>
      <c r="AP78" s="259" t="str">
        <f t="shared" si="12"/>
        <v>ок</v>
      </c>
      <c r="AQ78" s="259" t="str">
        <f t="shared" si="13"/>
        <v>ок</v>
      </c>
      <c r="AR78" s="260">
        <f t="shared" si="14"/>
        <v>0</v>
      </c>
      <c r="AS78" s="261" t="str">
        <f t="shared" si="15"/>
        <v>Gчастная</v>
      </c>
    </row>
    <row r="79" spans="1:45" s="13" customFormat="1" ht="12.75">
      <c r="A79" s="17" t="s">
        <v>602</v>
      </c>
      <c r="B79" s="324" t="s">
        <v>399</v>
      </c>
      <c r="C79" s="99">
        <f t="shared" si="8"/>
        <v>1</v>
      </c>
      <c r="D79" s="92">
        <v>1</v>
      </c>
      <c r="E79" s="92">
        <v>1</v>
      </c>
      <c r="F79" s="92">
        <v>0</v>
      </c>
      <c r="G79" s="92">
        <v>1</v>
      </c>
      <c r="H79" s="92">
        <v>0</v>
      </c>
      <c r="I79" s="92">
        <v>0</v>
      </c>
      <c r="J79" s="92">
        <v>1</v>
      </c>
      <c r="K79" s="92">
        <v>0</v>
      </c>
      <c r="L79" s="92">
        <v>0</v>
      </c>
      <c r="M79" s="92">
        <v>0</v>
      </c>
      <c r="N79" s="92">
        <v>0</v>
      </c>
      <c r="O79" s="92">
        <v>0</v>
      </c>
      <c r="P79" s="92">
        <v>0</v>
      </c>
      <c r="Q79" s="92">
        <v>1</v>
      </c>
      <c r="R79" s="92">
        <v>0</v>
      </c>
      <c r="S79" s="92">
        <v>0</v>
      </c>
      <c r="T79" s="92">
        <v>0</v>
      </c>
      <c r="U79" s="92">
        <v>1</v>
      </c>
      <c r="V79" s="92">
        <v>0</v>
      </c>
      <c r="W79" s="99">
        <f t="shared" si="0"/>
        <v>0</v>
      </c>
      <c r="X79" s="92">
        <v>0</v>
      </c>
      <c r="Y79" s="92">
        <v>0</v>
      </c>
      <c r="Z79" s="92">
        <v>0</v>
      </c>
      <c r="AA79" s="92">
        <v>0</v>
      </c>
      <c r="AB79" s="92">
        <v>0</v>
      </c>
      <c r="AC79" s="92">
        <v>0</v>
      </c>
      <c r="AD79" s="92">
        <v>0</v>
      </c>
      <c r="AE79" s="92">
        <v>0</v>
      </c>
      <c r="AF79" s="332">
        <v>1</v>
      </c>
      <c r="AG79" s="108">
        <v>0</v>
      </c>
      <c r="AH79" s="332">
        <v>0</v>
      </c>
      <c r="AI79" s="332">
        <v>0</v>
      </c>
      <c r="AJ79" s="332">
        <v>0</v>
      </c>
      <c r="AK79" s="334">
        <v>1</v>
      </c>
      <c r="AL79" s="332" t="s">
        <v>245</v>
      </c>
      <c r="AM79" s="259" t="str">
        <f t="shared" si="9"/>
        <v>ок</v>
      </c>
      <c r="AN79" s="259" t="str">
        <f t="shared" si="10"/>
        <v>ок</v>
      </c>
      <c r="AO79" s="259" t="str">
        <f t="shared" si="11"/>
        <v>ок</v>
      </c>
      <c r="AP79" s="259" t="str">
        <f t="shared" si="12"/>
        <v>ок</v>
      </c>
      <c r="AQ79" s="259" t="str">
        <f t="shared" si="13"/>
        <v>ок</v>
      </c>
      <c r="AR79" s="260">
        <f t="shared" si="14"/>
        <v>0</v>
      </c>
      <c r="AS79" s="261" t="str">
        <f t="shared" si="15"/>
        <v>Gчастная</v>
      </c>
    </row>
    <row r="80" spans="1:45" s="13" customFormat="1" ht="12.75">
      <c r="A80" s="17" t="s">
        <v>603</v>
      </c>
      <c r="B80" s="324" t="s">
        <v>399</v>
      </c>
      <c r="C80" s="99">
        <f t="shared" si="8"/>
        <v>1</v>
      </c>
      <c r="D80" s="92">
        <v>1</v>
      </c>
      <c r="E80" s="92">
        <v>1</v>
      </c>
      <c r="F80" s="92">
        <v>0</v>
      </c>
      <c r="G80" s="92">
        <v>1</v>
      </c>
      <c r="H80" s="92">
        <v>0</v>
      </c>
      <c r="I80" s="92">
        <v>0</v>
      </c>
      <c r="J80" s="92">
        <v>1</v>
      </c>
      <c r="K80" s="92">
        <v>0</v>
      </c>
      <c r="L80" s="92">
        <v>0</v>
      </c>
      <c r="M80" s="92">
        <v>0</v>
      </c>
      <c r="N80" s="92">
        <v>0</v>
      </c>
      <c r="O80" s="92">
        <v>0</v>
      </c>
      <c r="P80" s="92">
        <v>0</v>
      </c>
      <c r="Q80" s="92">
        <v>0</v>
      </c>
      <c r="R80" s="92">
        <v>0</v>
      </c>
      <c r="S80" s="92">
        <v>0</v>
      </c>
      <c r="T80" s="92">
        <v>1</v>
      </c>
      <c r="U80" s="92">
        <v>0</v>
      </c>
      <c r="V80" s="92">
        <v>0</v>
      </c>
      <c r="W80" s="99">
        <f t="shared" si="0"/>
        <v>0</v>
      </c>
      <c r="X80" s="92">
        <v>0</v>
      </c>
      <c r="Y80" s="92">
        <v>0</v>
      </c>
      <c r="Z80" s="92">
        <v>0</v>
      </c>
      <c r="AA80" s="92">
        <v>0</v>
      </c>
      <c r="AB80" s="92">
        <v>0</v>
      </c>
      <c r="AC80" s="92">
        <v>0</v>
      </c>
      <c r="AD80" s="92">
        <v>0</v>
      </c>
      <c r="AE80" s="92">
        <v>0</v>
      </c>
      <c r="AF80" s="332">
        <v>0</v>
      </c>
      <c r="AG80" s="108">
        <v>1</v>
      </c>
      <c r="AH80" s="332">
        <v>0</v>
      </c>
      <c r="AI80" s="332">
        <v>0</v>
      </c>
      <c r="AJ80" s="332">
        <v>0</v>
      </c>
      <c r="AK80" s="334">
        <v>1</v>
      </c>
      <c r="AL80" s="332" t="s">
        <v>245</v>
      </c>
      <c r="AM80" s="259" t="str">
        <f t="shared" si="9"/>
        <v>ок</v>
      </c>
      <c r="AN80" s="259" t="str">
        <f t="shared" si="10"/>
        <v>ок</v>
      </c>
      <c r="AO80" s="259" t="str">
        <f t="shared" si="11"/>
        <v>ок</v>
      </c>
      <c r="AP80" s="259" t="str">
        <f t="shared" si="12"/>
        <v>ок</v>
      </c>
      <c r="AQ80" s="259" t="str">
        <f t="shared" si="13"/>
        <v>ок</v>
      </c>
      <c r="AR80" s="260">
        <f t="shared" si="14"/>
        <v>0</v>
      </c>
      <c r="AS80" s="261" t="str">
        <f t="shared" si="15"/>
        <v>Gчастная</v>
      </c>
    </row>
    <row r="81" spans="1:45" s="13" customFormat="1" ht="10.5" hidden="1" customHeight="1">
      <c r="A81" s="17"/>
      <c r="B81" s="324"/>
      <c r="C81" s="99">
        <f t="shared" si="8"/>
        <v>0</v>
      </c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9">
        <f t="shared" si="0"/>
        <v>0</v>
      </c>
      <c r="X81" s="92"/>
      <c r="Y81" s="92"/>
      <c r="Z81" s="92"/>
      <c r="AA81" s="92"/>
      <c r="AB81" s="92"/>
      <c r="AC81" s="92"/>
      <c r="AD81" s="92"/>
      <c r="AE81" s="92"/>
      <c r="AF81" s="332"/>
      <c r="AG81" s="108"/>
      <c r="AH81" s="332"/>
      <c r="AI81" s="332"/>
      <c r="AJ81" s="332"/>
      <c r="AK81" s="334"/>
      <c r="AL81" s="332"/>
      <c r="AM81" s="259" t="str">
        <f t="shared" si="9"/>
        <v>ок</v>
      </c>
      <c r="AN81" s="259" t="str">
        <f t="shared" si="10"/>
        <v>ок</v>
      </c>
      <c r="AO81" s="259" t="str">
        <f t="shared" si="11"/>
        <v>ок</v>
      </c>
      <c r="AP81" s="259" t="str">
        <f t="shared" si="12"/>
        <v>ок</v>
      </c>
      <c r="AQ81" s="259" t="str">
        <f t="shared" si="13"/>
        <v>ок</v>
      </c>
      <c r="AR81" s="260" t="e">
        <f t="shared" si="14"/>
        <v>#DIV/0!</v>
      </c>
      <c r="AS81" s="261" t="str">
        <f t="shared" si="15"/>
        <v/>
      </c>
    </row>
    <row r="82" spans="1:45" s="13" customFormat="1" ht="11.25" hidden="1" customHeight="1">
      <c r="A82" s="17"/>
      <c r="B82" s="324"/>
      <c r="C82" s="99">
        <f t="shared" si="8"/>
        <v>0</v>
      </c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9">
        <f t="shared" si="0"/>
        <v>0</v>
      </c>
      <c r="X82" s="92"/>
      <c r="Y82" s="92"/>
      <c r="Z82" s="92"/>
      <c r="AA82" s="92"/>
      <c r="AB82" s="92"/>
      <c r="AC82" s="92"/>
      <c r="AD82" s="92"/>
      <c r="AE82" s="92"/>
      <c r="AF82" s="332"/>
      <c r="AG82" s="108"/>
      <c r="AH82" s="332"/>
      <c r="AI82" s="332"/>
      <c r="AJ82" s="332"/>
      <c r="AK82" s="334"/>
      <c r="AL82" s="332"/>
      <c r="AM82" s="259" t="str">
        <f t="shared" si="9"/>
        <v>ок</v>
      </c>
      <c r="AN82" s="259" t="str">
        <f t="shared" si="10"/>
        <v>ок</v>
      </c>
      <c r="AO82" s="259" t="str">
        <f t="shared" si="11"/>
        <v>ок</v>
      </c>
      <c r="AP82" s="259" t="str">
        <f t="shared" si="12"/>
        <v>ок</v>
      </c>
      <c r="AQ82" s="259" t="str">
        <f t="shared" si="13"/>
        <v>ок</v>
      </c>
      <c r="AR82" s="260" t="e">
        <f t="shared" si="14"/>
        <v>#DIV/0!</v>
      </c>
      <c r="AS82" s="261" t="str">
        <f t="shared" si="15"/>
        <v/>
      </c>
    </row>
    <row r="83" spans="1:45" s="13" customFormat="1" ht="12.75" hidden="1">
      <c r="A83" s="17"/>
      <c r="B83" s="324"/>
      <c r="C83" s="99">
        <f t="shared" si="8"/>
        <v>0</v>
      </c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9">
        <f t="shared" si="0"/>
        <v>0</v>
      </c>
      <c r="X83" s="92"/>
      <c r="Y83" s="92"/>
      <c r="Z83" s="92"/>
      <c r="AA83" s="92"/>
      <c r="AB83" s="92"/>
      <c r="AC83" s="92"/>
      <c r="AD83" s="92"/>
      <c r="AE83" s="92"/>
      <c r="AF83" s="332"/>
      <c r="AG83" s="108"/>
      <c r="AH83" s="332"/>
      <c r="AI83" s="332"/>
      <c r="AJ83" s="332"/>
      <c r="AK83" s="334"/>
      <c r="AL83" s="332"/>
      <c r="AM83" s="259" t="str">
        <f t="shared" si="9"/>
        <v>ок</v>
      </c>
      <c r="AN83" s="259" t="str">
        <f t="shared" si="10"/>
        <v>ок</v>
      </c>
      <c r="AO83" s="259" t="str">
        <f t="shared" si="11"/>
        <v>ок</v>
      </c>
      <c r="AP83" s="259" t="str">
        <f t="shared" si="12"/>
        <v>ок</v>
      </c>
      <c r="AQ83" s="259" t="str">
        <f t="shared" si="13"/>
        <v>ок</v>
      </c>
      <c r="AR83" s="260" t="e">
        <f t="shared" si="14"/>
        <v>#DIV/0!</v>
      </c>
      <c r="AS83" s="261" t="str">
        <f t="shared" si="15"/>
        <v/>
      </c>
    </row>
    <row r="84" spans="1:45" s="13" customFormat="1" ht="12.75" hidden="1">
      <c r="A84" s="17"/>
      <c r="B84" s="324"/>
      <c r="C84" s="99">
        <f t="shared" si="8"/>
        <v>0</v>
      </c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9">
        <f t="shared" si="0"/>
        <v>0</v>
      </c>
      <c r="X84" s="92"/>
      <c r="Y84" s="92"/>
      <c r="Z84" s="92"/>
      <c r="AA84" s="92"/>
      <c r="AB84" s="92"/>
      <c r="AC84" s="92"/>
      <c r="AD84" s="92"/>
      <c r="AE84" s="92"/>
      <c r="AF84" s="332"/>
      <c r="AG84" s="108"/>
      <c r="AH84" s="332"/>
      <c r="AI84" s="332"/>
      <c r="AJ84" s="332"/>
      <c r="AK84" s="334"/>
      <c r="AL84" s="332"/>
      <c r="AM84" s="259" t="str">
        <f t="shared" si="9"/>
        <v>ок</v>
      </c>
      <c r="AN84" s="259" t="str">
        <f t="shared" si="10"/>
        <v>ок</v>
      </c>
      <c r="AO84" s="259" t="str">
        <f t="shared" si="11"/>
        <v>ок</v>
      </c>
      <c r="AP84" s="259" t="str">
        <f t="shared" si="12"/>
        <v>ок</v>
      </c>
      <c r="AQ84" s="259" t="str">
        <f t="shared" si="13"/>
        <v>ок</v>
      </c>
      <c r="AR84" s="260" t="e">
        <f t="shared" si="14"/>
        <v>#DIV/0!</v>
      </c>
      <c r="AS84" s="261" t="str">
        <f t="shared" si="15"/>
        <v/>
      </c>
    </row>
    <row r="85" spans="1:45" s="13" customFormat="1" ht="12.75">
      <c r="A85" s="360" t="s">
        <v>487</v>
      </c>
      <c r="B85" s="363" t="s">
        <v>400</v>
      </c>
      <c r="C85" s="99">
        <f t="shared" si="8"/>
        <v>0</v>
      </c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9">
        <f t="shared" si="0"/>
        <v>0</v>
      </c>
      <c r="X85" s="92"/>
      <c r="Y85" s="92"/>
      <c r="Z85" s="92"/>
      <c r="AA85" s="92"/>
      <c r="AB85" s="92"/>
      <c r="AC85" s="92"/>
      <c r="AD85" s="92"/>
      <c r="AE85" s="92"/>
      <c r="AF85" s="302"/>
      <c r="AG85" s="108"/>
      <c r="AH85" s="302"/>
      <c r="AI85" s="302"/>
      <c r="AJ85" s="302"/>
      <c r="AK85" s="303"/>
      <c r="AL85" s="302"/>
      <c r="AM85" s="259" t="str">
        <f t="shared" si="9"/>
        <v>ок</v>
      </c>
      <c r="AN85" s="259" t="str">
        <f t="shared" si="10"/>
        <v>ок</v>
      </c>
      <c r="AO85" s="259" t="str">
        <f t="shared" si="11"/>
        <v>ок</v>
      </c>
      <c r="AP85" s="259" t="str">
        <f t="shared" si="12"/>
        <v>ок</v>
      </c>
      <c r="AQ85" s="259" t="str">
        <f t="shared" si="13"/>
        <v>ок</v>
      </c>
      <c r="AR85" s="260" t="e">
        <f t="shared" si="14"/>
        <v>#DIV/0!</v>
      </c>
      <c r="AS85" s="261" t="str">
        <f t="shared" si="15"/>
        <v>H</v>
      </c>
    </row>
    <row r="86" spans="1:45" s="13" customFormat="1" ht="12.75">
      <c r="A86" s="357" t="s">
        <v>604</v>
      </c>
      <c r="B86" s="324" t="s">
        <v>400</v>
      </c>
      <c r="C86" s="99">
        <f t="shared" ref="C86:C149" si="16">(D86+E86)/2</f>
        <v>2</v>
      </c>
      <c r="D86" s="92">
        <v>2</v>
      </c>
      <c r="E86" s="92">
        <v>2</v>
      </c>
      <c r="F86" s="92">
        <v>0</v>
      </c>
      <c r="G86" s="92">
        <v>2</v>
      </c>
      <c r="H86" s="92">
        <v>0</v>
      </c>
      <c r="I86" s="92">
        <v>0</v>
      </c>
      <c r="J86" s="92">
        <v>0</v>
      </c>
      <c r="K86" s="92">
        <v>0</v>
      </c>
      <c r="L86" s="92">
        <v>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92">
        <v>0</v>
      </c>
      <c r="T86" s="92">
        <v>2</v>
      </c>
      <c r="U86" s="92">
        <v>0</v>
      </c>
      <c r="V86" s="92">
        <v>0</v>
      </c>
      <c r="W86" s="99">
        <v>0</v>
      </c>
      <c r="X86" s="92">
        <v>0</v>
      </c>
      <c r="Y86" s="92">
        <v>0</v>
      </c>
      <c r="Z86" s="92">
        <v>0</v>
      </c>
      <c r="AA86" s="92">
        <v>0</v>
      </c>
      <c r="AB86" s="92">
        <v>0</v>
      </c>
      <c r="AC86" s="92">
        <v>0</v>
      </c>
      <c r="AD86" s="92">
        <v>0</v>
      </c>
      <c r="AE86" s="92">
        <v>0</v>
      </c>
      <c r="AF86" s="332">
        <v>0</v>
      </c>
      <c r="AG86" s="108">
        <v>2</v>
      </c>
      <c r="AH86" s="332">
        <v>0</v>
      </c>
      <c r="AI86" s="332">
        <v>0</v>
      </c>
      <c r="AJ86" s="332">
        <v>0</v>
      </c>
      <c r="AK86" s="334">
        <v>2</v>
      </c>
      <c r="AL86" s="332" t="s">
        <v>245</v>
      </c>
      <c r="AM86" s="259" t="str">
        <f t="shared" si="9"/>
        <v>ок</v>
      </c>
      <c r="AN86" s="259" t="str">
        <f t="shared" si="10"/>
        <v>ок</v>
      </c>
      <c r="AO86" s="259" t="str">
        <f t="shared" si="11"/>
        <v>ок</v>
      </c>
      <c r="AP86" s="259" t="str">
        <f t="shared" si="12"/>
        <v>ок</v>
      </c>
      <c r="AQ86" s="259" t="str">
        <f t="shared" si="13"/>
        <v>ок</v>
      </c>
      <c r="AR86" s="260">
        <f t="shared" si="14"/>
        <v>0</v>
      </c>
      <c r="AS86" s="261" t="str">
        <f t="shared" si="15"/>
        <v>Hчастная</v>
      </c>
    </row>
    <row r="87" spans="1:45" s="13" customFormat="1" ht="0.75" customHeight="1">
      <c r="A87" s="357"/>
      <c r="B87" s="324"/>
      <c r="C87" s="99">
        <f t="shared" si="16"/>
        <v>0</v>
      </c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9">
        <f t="shared" si="0"/>
        <v>0</v>
      </c>
      <c r="X87" s="92"/>
      <c r="Y87" s="92"/>
      <c r="Z87" s="92"/>
      <c r="AA87" s="92"/>
      <c r="AB87" s="92"/>
      <c r="AC87" s="92"/>
      <c r="AD87" s="92"/>
      <c r="AE87" s="92"/>
      <c r="AF87" s="332"/>
      <c r="AG87" s="108"/>
      <c r="AH87" s="332"/>
      <c r="AI87" s="332"/>
      <c r="AJ87" s="332"/>
      <c r="AK87" s="334"/>
      <c r="AL87" s="332"/>
      <c r="AM87" s="259" t="str">
        <f t="shared" si="9"/>
        <v>ок</v>
      </c>
      <c r="AN87" s="259" t="str">
        <f t="shared" si="10"/>
        <v>ок</v>
      </c>
      <c r="AO87" s="259" t="str">
        <f t="shared" si="11"/>
        <v>ок</v>
      </c>
      <c r="AP87" s="259" t="str">
        <f t="shared" si="12"/>
        <v>ок</v>
      </c>
      <c r="AQ87" s="259" t="str">
        <f t="shared" si="13"/>
        <v>ок</v>
      </c>
      <c r="AR87" s="260" t="e">
        <f t="shared" si="14"/>
        <v>#DIV/0!</v>
      </c>
      <c r="AS87" s="261" t="str">
        <f t="shared" si="15"/>
        <v/>
      </c>
    </row>
    <row r="88" spans="1:45" s="13" customFormat="1" ht="9" hidden="1" customHeight="1">
      <c r="A88" s="357"/>
      <c r="B88" s="324"/>
      <c r="C88" s="99">
        <f t="shared" si="16"/>
        <v>0</v>
      </c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9">
        <f t="shared" si="0"/>
        <v>0</v>
      </c>
      <c r="X88" s="92"/>
      <c r="Y88" s="92"/>
      <c r="Z88" s="92"/>
      <c r="AA88" s="92"/>
      <c r="AB88" s="92"/>
      <c r="AC88" s="92"/>
      <c r="AD88" s="92"/>
      <c r="AE88" s="92"/>
      <c r="AF88" s="332"/>
      <c r="AG88" s="108"/>
      <c r="AH88" s="332"/>
      <c r="AI88" s="332"/>
      <c r="AJ88" s="332"/>
      <c r="AK88" s="334"/>
      <c r="AL88" s="332"/>
      <c r="AM88" s="259" t="str">
        <f t="shared" si="9"/>
        <v>ок</v>
      </c>
      <c r="AN88" s="259" t="str">
        <f t="shared" si="10"/>
        <v>ок</v>
      </c>
      <c r="AO88" s="259" t="str">
        <f t="shared" si="11"/>
        <v>ок</v>
      </c>
      <c r="AP88" s="259" t="str">
        <f t="shared" si="12"/>
        <v>ок</v>
      </c>
      <c r="AQ88" s="259" t="str">
        <f t="shared" si="13"/>
        <v>ок</v>
      </c>
      <c r="AR88" s="260" t="e">
        <f t="shared" si="14"/>
        <v>#DIV/0!</v>
      </c>
      <c r="AS88" s="261" t="str">
        <f t="shared" si="15"/>
        <v/>
      </c>
    </row>
    <row r="89" spans="1:45" s="13" customFormat="1" ht="12.75" hidden="1">
      <c r="A89" s="357"/>
      <c r="B89" s="324"/>
      <c r="C89" s="99">
        <f t="shared" si="16"/>
        <v>0</v>
      </c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9">
        <f t="shared" si="0"/>
        <v>0</v>
      </c>
      <c r="X89" s="92"/>
      <c r="Y89" s="92"/>
      <c r="Z89" s="92"/>
      <c r="AA89" s="92"/>
      <c r="AB89" s="92"/>
      <c r="AC89" s="92"/>
      <c r="AD89" s="92"/>
      <c r="AE89" s="92"/>
      <c r="AF89" s="332"/>
      <c r="AG89" s="108"/>
      <c r="AH89" s="332"/>
      <c r="AI89" s="332"/>
      <c r="AJ89" s="332"/>
      <c r="AK89" s="334"/>
      <c r="AL89" s="332"/>
      <c r="AM89" s="259" t="str">
        <f t="shared" si="9"/>
        <v>ок</v>
      </c>
      <c r="AN89" s="259" t="str">
        <f t="shared" si="10"/>
        <v>ок</v>
      </c>
      <c r="AO89" s="259" t="str">
        <f t="shared" si="11"/>
        <v>ок</v>
      </c>
      <c r="AP89" s="259" t="str">
        <f t="shared" si="12"/>
        <v>ок</v>
      </c>
      <c r="AQ89" s="259" t="str">
        <f t="shared" si="13"/>
        <v>ок</v>
      </c>
      <c r="AR89" s="260" t="e">
        <f t="shared" si="14"/>
        <v>#DIV/0!</v>
      </c>
      <c r="AS89" s="261" t="str">
        <f t="shared" si="15"/>
        <v/>
      </c>
    </row>
    <row r="90" spans="1:45" s="13" customFormat="1" ht="12.75" hidden="1">
      <c r="A90" s="357"/>
      <c r="B90" s="324"/>
      <c r="C90" s="99">
        <f t="shared" si="16"/>
        <v>0</v>
      </c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9">
        <f t="shared" si="0"/>
        <v>0</v>
      </c>
      <c r="X90" s="92"/>
      <c r="Y90" s="92"/>
      <c r="Z90" s="92"/>
      <c r="AA90" s="92"/>
      <c r="AB90" s="92"/>
      <c r="AC90" s="92"/>
      <c r="AD90" s="92"/>
      <c r="AE90" s="92"/>
      <c r="AF90" s="332"/>
      <c r="AG90" s="108"/>
      <c r="AH90" s="332"/>
      <c r="AI90" s="332"/>
      <c r="AJ90" s="332"/>
      <c r="AK90" s="334"/>
      <c r="AL90" s="332"/>
      <c r="AM90" s="259" t="str">
        <f t="shared" si="9"/>
        <v>ок</v>
      </c>
      <c r="AN90" s="259" t="str">
        <f t="shared" si="10"/>
        <v>ок</v>
      </c>
      <c r="AO90" s="259" t="str">
        <f t="shared" si="11"/>
        <v>ок</v>
      </c>
      <c r="AP90" s="259" t="str">
        <f t="shared" si="12"/>
        <v>ок</v>
      </c>
      <c r="AQ90" s="259" t="str">
        <f t="shared" si="13"/>
        <v>ок</v>
      </c>
      <c r="AR90" s="260" t="e">
        <f t="shared" si="14"/>
        <v>#DIV/0!</v>
      </c>
      <c r="AS90" s="261" t="str">
        <f t="shared" si="15"/>
        <v/>
      </c>
    </row>
    <row r="91" spans="1:45" s="13" customFormat="1" ht="12.75" hidden="1">
      <c r="A91" s="357"/>
      <c r="B91" s="324"/>
      <c r="C91" s="99">
        <f t="shared" si="16"/>
        <v>0</v>
      </c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9">
        <f t="shared" si="0"/>
        <v>0</v>
      </c>
      <c r="X91" s="92"/>
      <c r="Y91" s="92"/>
      <c r="Z91" s="92"/>
      <c r="AA91" s="92"/>
      <c r="AB91" s="92"/>
      <c r="AC91" s="92"/>
      <c r="AD91" s="92"/>
      <c r="AE91" s="92"/>
      <c r="AF91" s="332"/>
      <c r="AG91" s="108"/>
      <c r="AH91" s="332"/>
      <c r="AI91" s="332"/>
      <c r="AJ91" s="332"/>
      <c r="AK91" s="334"/>
      <c r="AL91" s="332"/>
      <c r="AM91" s="259" t="str">
        <f t="shared" si="9"/>
        <v>ок</v>
      </c>
      <c r="AN91" s="259" t="str">
        <f t="shared" si="10"/>
        <v>ок</v>
      </c>
      <c r="AO91" s="259" t="str">
        <f t="shared" si="11"/>
        <v>ок</v>
      </c>
      <c r="AP91" s="259" t="str">
        <f t="shared" si="12"/>
        <v>ок</v>
      </c>
      <c r="AQ91" s="259" t="str">
        <f t="shared" si="13"/>
        <v>ок</v>
      </c>
      <c r="AR91" s="260" t="e">
        <f t="shared" si="14"/>
        <v>#DIV/0!</v>
      </c>
      <c r="AS91" s="261" t="str">
        <f t="shared" si="15"/>
        <v/>
      </c>
    </row>
    <row r="92" spans="1:45" s="13" customFormat="1" ht="12.75" hidden="1">
      <c r="A92" s="357"/>
      <c r="B92" s="324"/>
      <c r="C92" s="99">
        <f t="shared" si="16"/>
        <v>0</v>
      </c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9">
        <f t="shared" si="0"/>
        <v>0</v>
      </c>
      <c r="X92" s="92"/>
      <c r="Y92" s="92"/>
      <c r="Z92" s="92"/>
      <c r="AA92" s="92"/>
      <c r="AB92" s="92"/>
      <c r="AC92" s="92"/>
      <c r="AD92" s="92"/>
      <c r="AE92" s="92"/>
      <c r="AF92" s="332"/>
      <c r="AG92" s="108"/>
      <c r="AH92" s="332"/>
      <c r="AI92" s="332"/>
      <c r="AJ92" s="332"/>
      <c r="AK92" s="334"/>
      <c r="AL92" s="332"/>
      <c r="AM92" s="259" t="str">
        <f t="shared" si="9"/>
        <v>ок</v>
      </c>
      <c r="AN92" s="259" t="str">
        <f t="shared" si="10"/>
        <v>ок</v>
      </c>
      <c r="AO92" s="259" t="str">
        <f t="shared" si="11"/>
        <v>ок</v>
      </c>
      <c r="AP92" s="259" t="str">
        <f t="shared" si="12"/>
        <v>ок</v>
      </c>
      <c r="AQ92" s="259" t="str">
        <f t="shared" si="13"/>
        <v>ок</v>
      </c>
      <c r="AR92" s="260" t="e">
        <f t="shared" si="14"/>
        <v>#DIV/0!</v>
      </c>
      <c r="AS92" s="261" t="str">
        <f t="shared" si="15"/>
        <v/>
      </c>
    </row>
    <row r="93" spans="1:45" s="13" customFormat="1" ht="12.75" hidden="1">
      <c r="A93" s="357"/>
      <c r="B93" s="324"/>
      <c r="C93" s="99">
        <f t="shared" si="16"/>
        <v>0</v>
      </c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9">
        <f t="shared" si="0"/>
        <v>0</v>
      </c>
      <c r="X93" s="92"/>
      <c r="Y93" s="92"/>
      <c r="Z93" s="92"/>
      <c r="AA93" s="92"/>
      <c r="AB93" s="92"/>
      <c r="AC93" s="92"/>
      <c r="AD93" s="92"/>
      <c r="AE93" s="92"/>
      <c r="AF93" s="332"/>
      <c r="AG93" s="108"/>
      <c r="AH93" s="332"/>
      <c r="AI93" s="332"/>
      <c r="AJ93" s="332"/>
      <c r="AK93" s="334"/>
      <c r="AL93" s="332"/>
      <c r="AM93" s="259" t="str">
        <f t="shared" si="9"/>
        <v>ок</v>
      </c>
      <c r="AN93" s="259" t="str">
        <f t="shared" si="10"/>
        <v>ок</v>
      </c>
      <c r="AO93" s="259" t="str">
        <f t="shared" si="11"/>
        <v>ок</v>
      </c>
      <c r="AP93" s="259" t="str">
        <f t="shared" si="12"/>
        <v>ок</v>
      </c>
      <c r="AQ93" s="259" t="str">
        <f t="shared" si="13"/>
        <v>ок</v>
      </c>
      <c r="AR93" s="260" t="e">
        <f t="shared" si="14"/>
        <v>#DIV/0!</v>
      </c>
      <c r="AS93" s="261" t="str">
        <f t="shared" si="15"/>
        <v/>
      </c>
    </row>
    <row r="94" spans="1:45" s="13" customFormat="1" ht="12.75" hidden="1">
      <c r="A94" s="357"/>
      <c r="B94" s="324"/>
      <c r="C94" s="99">
        <f t="shared" si="16"/>
        <v>0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9">
        <f t="shared" si="0"/>
        <v>0</v>
      </c>
      <c r="X94" s="92"/>
      <c r="Y94" s="92"/>
      <c r="Z94" s="92"/>
      <c r="AA94" s="92"/>
      <c r="AB94" s="92"/>
      <c r="AC94" s="92"/>
      <c r="AD94" s="92"/>
      <c r="AE94" s="92"/>
      <c r="AF94" s="332"/>
      <c r="AG94" s="108"/>
      <c r="AH94" s="332"/>
      <c r="AI94" s="332"/>
      <c r="AJ94" s="332"/>
      <c r="AK94" s="334"/>
      <c r="AL94" s="332"/>
      <c r="AM94" s="259" t="str">
        <f t="shared" si="9"/>
        <v>ок</v>
      </c>
      <c r="AN94" s="259" t="str">
        <f t="shared" si="10"/>
        <v>ок</v>
      </c>
      <c r="AO94" s="259" t="str">
        <f t="shared" si="11"/>
        <v>ок</v>
      </c>
      <c r="AP94" s="259" t="str">
        <f t="shared" si="12"/>
        <v>ок</v>
      </c>
      <c r="AQ94" s="259" t="str">
        <f t="shared" si="13"/>
        <v>ок</v>
      </c>
      <c r="AR94" s="260" t="e">
        <f t="shared" si="14"/>
        <v>#DIV/0!</v>
      </c>
      <c r="AS94" s="261" t="str">
        <f t="shared" si="15"/>
        <v/>
      </c>
    </row>
    <row r="95" spans="1:45" s="13" customFormat="1" ht="12.75" hidden="1">
      <c r="A95" s="360"/>
      <c r="B95" s="324"/>
      <c r="C95" s="99">
        <f t="shared" si="16"/>
        <v>0</v>
      </c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9">
        <f t="shared" si="0"/>
        <v>0</v>
      </c>
      <c r="X95" s="92"/>
      <c r="Y95" s="92"/>
      <c r="Z95" s="92"/>
      <c r="AA95" s="92"/>
      <c r="AB95" s="92"/>
      <c r="AC95" s="92"/>
      <c r="AD95" s="92"/>
      <c r="AE95" s="92"/>
      <c r="AF95" s="332"/>
      <c r="AG95" s="108"/>
      <c r="AH95" s="332"/>
      <c r="AI95" s="332"/>
      <c r="AJ95" s="332"/>
      <c r="AK95" s="334"/>
      <c r="AL95" s="332"/>
      <c r="AM95" s="259" t="str">
        <f t="shared" si="9"/>
        <v>ок</v>
      </c>
      <c r="AN95" s="259" t="str">
        <f t="shared" si="10"/>
        <v>ок</v>
      </c>
      <c r="AO95" s="259" t="str">
        <f t="shared" si="11"/>
        <v>ок</v>
      </c>
      <c r="AP95" s="259" t="str">
        <f t="shared" si="12"/>
        <v>ок</v>
      </c>
      <c r="AQ95" s="259" t="str">
        <f t="shared" si="13"/>
        <v>ок</v>
      </c>
      <c r="AR95" s="260" t="e">
        <f t="shared" si="14"/>
        <v>#DIV/0!</v>
      </c>
      <c r="AS95" s="261" t="str">
        <f t="shared" si="15"/>
        <v/>
      </c>
    </row>
    <row r="96" spans="1:45" s="13" customFormat="1" ht="27" customHeight="1">
      <c r="A96" s="360" t="s">
        <v>500</v>
      </c>
      <c r="B96" s="363" t="s">
        <v>499</v>
      </c>
      <c r="C96" s="99">
        <f t="shared" si="16"/>
        <v>0</v>
      </c>
      <c r="D96" s="92"/>
      <c r="E96" s="92"/>
      <c r="F96" s="92"/>
      <c r="G96" s="329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9">
        <f t="shared" si="0"/>
        <v>0</v>
      </c>
      <c r="X96" s="92"/>
      <c r="Y96" s="92"/>
      <c r="Z96" s="92"/>
      <c r="AA96" s="92"/>
      <c r="AB96" s="92"/>
      <c r="AC96" s="92"/>
      <c r="AD96" s="92"/>
      <c r="AE96" s="92"/>
      <c r="AF96" s="302"/>
      <c r="AG96" s="108"/>
      <c r="AH96" s="302"/>
      <c r="AI96" s="302"/>
      <c r="AJ96" s="302"/>
      <c r="AK96" s="303"/>
      <c r="AL96" s="302"/>
      <c r="AM96" s="259" t="str">
        <f t="shared" si="9"/>
        <v>ок</v>
      </c>
      <c r="AN96" s="259" t="str">
        <f t="shared" si="10"/>
        <v>ок</v>
      </c>
      <c r="AO96" s="259" t="str">
        <f t="shared" si="11"/>
        <v>ок</v>
      </c>
      <c r="AP96" s="259" t="str">
        <f t="shared" si="12"/>
        <v>ок</v>
      </c>
      <c r="AQ96" s="259" t="str">
        <f t="shared" si="13"/>
        <v>ок</v>
      </c>
      <c r="AR96" s="260" t="e">
        <f t="shared" si="14"/>
        <v>#DIV/0!</v>
      </c>
      <c r="AS96" s="261" t="str">
        <f t="shared" si="15"/>
        <v>I</v>
      </c>
    </row>
    <row r="97" spans="1:45" s="13" customFormat="1" ht="9.75" hidden="1" customHeight="1">
      <c r="A97" s="357"/>
      <c r="B97" s="324"/>
      <c r="C97" s="99">
        <f t="shared" si="16"/>
        <v>0</v>
      </c>
      <c r="D97" s="92"/>
      <c r="E97" s="92"/>
      <c r="F97" s="92"/>
      <c r="G97" s="329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9">
        <f t="shared" si="0"/>
        <v>0</v>
      </c>
      <c r="X97" s="92"/>
      <c r="Y97" s="92"/>
      <c r="Z97" s="92"/>
      <c r="AA97" s="92"/>
      <c r="AB97" s="92"/>
      <c r="AC97" s="92"/>
      <c r="AD97" s="92"/>
      <c r="AE97" s="92"/>
      <c r="AF97" s="332"/>
      <c r="AG97" s="108"/>
      <c r="AH97" s="332"/>
      <c r="AI97" s="332"/>
      <c r="AJ97" s="332"/>
      <c r="AK97" s="334"/>
      <c r="AL97" s="332"/>
      <c r="AM97" s="259" t="str">
        <f t="shared" si="9"/>
        <v>ок</v>
      </c>
      <c r="AN97" s="259" t="str">
        <f t="shared" si="10"/>
        <v>ок</v>
      </c>
      <c r="AO97" s="259" t="str">
        <f t="shared" si="11"/>
        <v>ок</v>
      </c>
      <c r="AP97" s="259" t="str">
        <f t="shared" si="12"/>
        <v>ок</v>
      </c>
      <c r="AQ97" s="259" t="str">
        <f t="shared" si="13"/>
        <v>ок</v>
      </c>
      <c r="AR97" s="260" t="e">
        <f t="shared" si="14"/>
        <v>#DIV/0!</v>
      </c>
      <c r="AS97" s="261" t="str">
        <f t="shared" si="15"/>
        <v/>
      </c>
    </row>
    <row r="98" spans="1:45" s="13" customFormat="1" ht="12.75" hidden="1">
      <c r="A98" s="357"/>
      <c r="B98" s="324"/>
      <c r="C98" s="99">
        <f t="shared" si="16"/>
        <v>0</v>
      </c>
      <c r="D98" s="92"/>
      <c r="E98" s="92"/>
      <c r="F98" s="92"/>
      <c r="G98" s="329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9">
        <f t="shared" si="0"/>
        <v>0</v>
      </c>
      <c r="X98" s="92"/>
      <c r="Y98" s="92"/>
      <c r="Z98" s="92"/>
      <c r="AA98" s="92"/>
      <c r="AB98" s="92"/>
      <c r="AC98" s="92"/>
      <c r="AD98" s="92"/>
      <c r="AE98" s="92"/>
      <c r="AF98" s="332"/>
      <c r="AG98" s="108"/>
      <c r="AH98" s="332"/>
      <c r="AI98" s="332"/>
      <c r="AJ98" s="332"/>
      <c r="AK98" s="334"/>
      <c r="AL98" s="332"/>
      <c r="AM98" s="259" t="str">
        <f t="shared" si="9"/>
        <v>ок</v>
      </c>
      <c r="AN98" s="259" t="str">
        <f t="shared" si="10"/>
        <v>ок</v>
      </c>
      <c r="AO98" s="259" t="str">
        <f t="shared" si="11"/>
        <v>ок</v>
      </c>
      <c r="AP98" s="259" t="str">
        <f t="shared" si="12"/>
        <v>ок</v>
      </c>
      <c r="AQ98" s="259" t="str">
        <f t="shared" si="13"/>
        <v>ок</v>
      </c>
      <c r="AR98" s="260" t="e">
        <f t="shared" si="14"/>
        <v>#DIV/0!</v>
      </c>
      <c r="AS98" s="261" t="str">
        <f t="shared" si="15"/>
        <v/>
      </c>
    </row>
    <row r="99" spans="1:45" s="13" customFormat="1" ht="12.75" hidden="1">
      <c r="A99" s="357"/>
      <c r="B99" s="324"/>
      <c r="C99" s="99">
        <f t="shared" si="16"/>
        <v>0</v>
      </c>
      <c r="D99" s="92"/>
      <c r="E99" s="92"/>
      <c r="F99" s="92"/>
      <c r="G99" s="329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9">
        <f t="shared" si="0"/>
        <v>0</v>
      </c>
      <c r="X99" s="92"/>
      <c r="Y99" s="92"/>
      <c r="Z99" s="92"/>
      <c r="AA99" s="92"/>
      <c r="AB99" s="92"/>
      <c r="AC99" s="92"/>
      <c r="AD99" s="92"/>
      <c r="AE99" s="92"/>
      <c r="AF99" s="332"/>
      <c r="AG99" s="108"/>
      <c r="AH99" s="332"/>
      <c r="AI99" s="332"/>
      <c r="AJ99" s="332"/>
      <c r="AK99" s="334"/>
      <c r="AL99" s="332"/>
      <c r="AM99" s="259" t="str">
        <f t="shared" si="9"/>
        <v>ок</v>
      </c>
      <c r="AN99" s="259" t="str">
        <f t="shared" si="10"/>
        <v>ок</v>
      </c>
      <c r="AO99" s="259" t="str">
        <f t="shared" si="11"/>
        <v>ок</v>
      </c>
      <c r="AP99" s="259" t="str">
        <f t="shared" si="12"/>
        <v>ок</v>
      </c>
      <c r="AQ99" s="259" t="str">
        <f t="shared" si="13"/>
        <v>ок</v>
      </c>
      <c r="AR99" s="260" t="e">
        <f t="shared" si="14"/>
        <v>#DIV/0!</v>
      </c>
      <c r="AS99" s="261" t="str">
        <f t="shared" si="15"/>
        <v/>
      </c>
    </row>
    <row r="100" spans="1:45" s="13" customFormat="1" ht="12.75" hidden="1">
      <c r="A100" s="357"/>
      <c r="B100" s="324"/>
      <c r="C100" s="99">
        <f t="shared" si="16"/>
        <v>0</v>
      </c>
      <c r="D100" s="92"/>
      <c r="E100" s="92"/>
      <c r="F100" s="92"/>
      <c r="G100" s="329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9">
        <f t="shared" si="0"/>
        <v>0</v>
      </c>
      <c r="X100" s="92"/>
      <c r="Y100" s="92"/>
      <c r="Z100" s="92"/>
      <c r="AA100" s="92"/>
      <c r="AB100" s="92"/>
      <c r="AC100" s="92"/>
      <c r="AD100" s="92"/>
      <c r="AE100" s="92"/>
      <c r="AF100" s="332"/>
      <c r="AG100" s="108"/>
      <c r="AH100" s="332"/>
      <c r="AI100" s="332"/>
      <c r="AJ100" s="332"/>
      <c r="AK100" s="334"/>
      <c r="AL100" s="332"/>
      <c r="AM100" s="259" t="str">
        <f t="shared" si="9"/>
        <v>ок</v>
      </c>
      <c r="AN100" s="259" t="str">
        <f t="shared" si="10"/>
        <v>ок</v>
      </c>
      <c r="AO100" s="259" t="str">
        <f t="shared" si="11"/>
        <v>ок</v>
      </c>
      <c r="AP100" s="259" t="str">
        <f t="shared" si="12"/>
        <v>ок</v>
      </c>
      <c r="AQ100" s="259" t="str">
        <f t="shared" si="13"/>
        <v>ок</v>
      </c>
      <c r="AR100" s="260" t="e">
        <f t="shared" si="14"/>
        <v>#DIV/0!</v>
      </c>
      <c r="AS100" s="261" t="str">
        <f t="shared" si="15"/>
        <v/>
      </c>
    </row>
    <row r="101" spans="1:45" s="13" customFormat="1" ht="12.75" hidden="1">
      <c r="A101" s="357"/>
      <c r="B101" s="324"/>
      <c r="C101" s="99">
        <f t="shared" si="16"/>
        <v>0</v>
      </c>
      <c r="D101" s="92"/>
      <c r="E101" s="92"/>
      <c r="F101" s="92"/>
      <c r="G101" s="329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9">
        <f t="shared" si="0"/>
        <v>0</v>
      </c>
      <c r="X101" s="92"/>
      <c r="Y101" s="92"/>
      <c r="Z101" s="92"/>
      <c r="AA101" s="92"/>
      <c r="AB101" s="92"/>
      <c r="AC101" s="92"/>
      <c r="AD101" s="92"/>
      <c r="AE101" s="92"/>
      <c r="AF101" s="332"/>
      <c r="AG101" s="108"/>
      <c r="AH101" s="332"/>
      <c r="AI101" s="332"/>
      <c r="AJ101" s="332"/>
      <c r="AK101" s="334"/>
      <c r="AL101" s="332"/>
      <c r="AM101" s="259" t="str">
        <f t="shared" si="9"/>
        <v>ок</v>
      </c>
      <c r="AN101" s="259" t="str">
        <f t="shared" si="10"/>
        <v>ок</v>
      </c>
      <c r="AO101" s="259" t="str">
        <f t="shared" si="11"/>
        <v>ок</v>
      </c>
      <c r="AP101" s="259" t="str">
        <f t="shared" si="12"/>
        <v>ок</v>
      </c>
      <c r="AQ101" s="259" t="str">
        <f t="shared" si="13"/>
        <v>ок</v>
      </c>
      <c r="AR101" s="260" t="e">
        <f t="shared" si="14"/>
        <v>#DIV/0!</v>
      </c>
      <c r="AS101" s="261" t="str">
        <f t="shared" si="15"/>
        <v/>
      </c>
    </row>
    <row r="102" spans="1:45" s="13" customFormat="1" ht="12.75" hidden="1">
      <c r="A102" s="357"/>
      <c r="B102" s="324"/>
      <c r="C102" s="99">
        <f t="shared" si="16"/>
        <v>0</v>
      </c>
      <c r="D102" s="92"/>
      <c r="E102" s="92"/>
      <c r="F102" s="92"/>
      <c r="G102" s="329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9">
        <f t="shared" si="0"/>
        <v>0</v>
      </c>
      <c r="X102" s="92"/>
      <c r="Y102" s="92"/>
      <c r="Z102" s="92"/>
      <c r="AA102" s="92"/>
      <c r="AB102" s="92"/>
      <c r="AC102" s="92"/>
      <c r="AD102" s="92"/>
      <c r="AE102" s="92"/>
      <c r="AF102" s="332"/>
      <c r="AG102" s="108"/>
      <c r="AH102" s="332"/>
      <c r="AI102" s="332"/>
      <c r="AJ102" s="332"/>
      <c r="AK102" s="334"/>
      <c r="AL102" s="332"/>
      <c r="AM102" s="259" t="str">
        <f t="shared" si="9"/>
        <v>ок</v>
      </c>
      <c r="AN102" s="259" t="str">
        <f t="shared" si="10"/>
        <v>ок</v>
      </c>
      <c r="AO102" s="259" t="str">
        <f t="shared" si="11"/>
        <v>ок</v>
      </c>
      <c r="AP102" s="259" t="str">
        <f t="shared" si="12"/>
        <v>ок</v>
      </c>
      <c r="AQ102" s="259" t="str">
        <f t="shared" si="13"/>
        <v>ок</v>
      </c>
      <c r="AR102" s="260" t="e">
        <f t="shared" si="14"/>
        <v>#DIV/0!</v>
      </c>
      <c r="AS102" s="261" t="str">
        <f t="shared" si="15"/>
        <v/>
      </c>
    </row>
    <row r="103" spans="1:45" s="13" customFormat="1" ht="12.75" hidden="1">
      <c r="A103" s="357"/>
      <c r="B103" s="324"/>
      <c r="C103" s="99">
        <f t="shared" si="16"/>
        <v>0</v>
      </c>
      <c r="D103" s="92"/>
      <c r="E103" s="92"/>
      <c r="F103" s="92"/>
      <c r="G103" s="329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9">
        <f t="shared" si="0"/>
        <v>0</v>
      </c>
      <c r="X103" s="92"/>
      <c r="Y103" s="92"/>
      <c r="Z103" s="92"/>
      <c r="AA103" s="92"/>
      <c r="AB103" s="92"/>
      <c r="AC103" s="92"/>
      <c r="AD103" s="92"/>
      <c r="AE103" s="92"/>
      <c r="AF103" s="332"/>
      <c r="AG103" s="108"/>
      <c r="AH103" s="332"/>
      <c r="AI103" s="332"/>
      <c r="AJ103" s="332"/>
      <c r="AK103" s="334"/>
      <c r="AL103" s="332"/>
      <c r="AM103" s="259" t="str">
        <f t="shared" si="9"/>
        <v>ок</v>
      </c>
      <c r="AN103" s="259" t="str">
        <f t="shared" si="10"/>
        <v>ок</v>
      </c>
      <c r="AO103" s="259" t="str">
        <f t="shared" si="11"/>
        <v>ок</v>
      </c>
      <c r="AP103" s="259" t="str">
        <f t="shared" si="12"/>
        <v>ок</v>
      </c>
      <c r="AQ103" s="259" t="str">
        <f t="shared" si="13"/>
        <v>ок</v>
      </c>
      <c r="AR103" s="260" t="e">
        <f t="shared" si="14"/>
        <v>#DIV/0!</v>
      </c>
      <c r="AS103" s="261" t="str">
        <f t="shared" si="15"/>
        <v/>
      </c>
    </row>
    <row r="104" spans="1:45" s="13" customFormat="1" ht="12.75" hidden="1">
      <c r="A104" s="357"/>
      <c r="B104" s="324"/>
      <c r="C104" s="99">
        <f t="shared" si="16"/>
        <v>0</v>
      </c>
      <c r="D104" s="92"/>
      <c r="E104" s="92"/>
      <c r="F104" s="92"/>
      <c r="G104" s="329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9">
        <f t="shared" si="0"/>
        <v>0</v>
      </c>
      <c r="X104" s="92"/>
      <c r="Y104" s="92"/>
      <c r="Z104" s="92"/>
      <c r="AA104" s="92"/>
      <c r="AB104" s="92"/>
      <c r="AC104" s="92"/>
      <c r="AD104" s="92"/>
      <c r="AE104" s="92"/>
      <c r="AF104" s="332"/>
      <c r="AG104" s="108"/>
      <c r="AH104" s="332"/>
      <c r="AI104" s="332"/>
      <c r="AJ104" s="332"/>
      <c r="AK104" s="334"/>
      <c r="AL104" s="332"/>
      <c r="AM104" s="259" t="str">
        <f t="shared" si="9"/>
        <v>ок</v>
      </c>
      <c r="AN104" s="259" t="str">
        <f t="shared" si="10"/>
        <v>ок</v>
      </c>
      <c r="AO104" s="259" t="str">
        <f t="shared" si="11"/>
        <v>ок</v>
      </c>
      <c r="AP104" s="259" t="str">
        <f t="shared" si="12"/>
        <v>ок</v>
      </c>
      <c r="AQ104" s="259" t="str">
        <f t="shared" si="13"/>
        <v>ок</v>
      </c>
      <c r="AR104" s="260" t="e">
        <f t="shared" si="14"/>
        <v>#DIV/0!</v>
      </c>
      <c r="AS104" s="261" t="str">
        <f t="shared" si="15"/>
        <v/>
      </c>
    </row>
    <row r="105" spans="1:45" s="13" customFormat="1" ht="3.75" hidden="1" customHeight="1">
      <c r="A105" s="357"/>
      <c r="B105" s="324"/>
      <c r="C105" s="99">
        <f t="shared" si="16"/>
        <v>0</v>
      </c>
      <c r="D105" s="92"/>
      <c r="E105" s="92"/>
      <c r="F105" s="92"/>
      <c r="G105" s="329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9">
        <f t="shared" si="0"/>
        <v>0</v>
      </c>
      <c r="X105" s="92"/>
      <c r="Y105" s="92"/>
      <c r="Z105" s="92"/>
      <c r="AA105" s="92"/>
      <c r="AB105" s="92"/>
      <c r="AC105" s="92"/>
      <c r="AD105" s="92"/>
      <c r="AE105" s="92"/>
      <c r="AF105" s="332"/>
      <c r="AG105" s="108"/>
      <c r="AH105" s="332"/>
      <c r="AI105" s="332"/>
      <c r="AJ105" s="332"/>
      <c r="AK105" s="334"/>
      <c r="AL105" s="332"/>
      <c r="AM105" s="259" t="str">
        <f t="shared" si="9"/>
        <v>ок</v>
      </c>
      <c r="AN105" s="259" t="str">
        <f t="shared" si="10"/>
        <v>ок</v>
      </c>
      <c r="AO105" s="259" t="str">
        <f t="shared" si="11"/>
        <v>ок</v>
      </c>
      <c r="AP105" s="259" t="str">
        <f t="shared" si="12"/>
        <v>ок</v>
      </c>
      <c r="AQ105" s="259" t="str">
        <f t="shared" si="13"/>
        <v>ок</v>
      </c>
      <c r="AR105" s="260" t="e">
        <f t="shared" si="14"/>
        <v>#DIV/0!</v>
      </c>
      <c r="AS105" s="261" t="str">
        <f t="shared" si="15"/>
        <v/>
      </c>
    </row>
    <row r="106" spans="1:45" s="13" customFormat="1" ht="12.75" hidden="1">
      <c r="A106" s="357"/>
      <c r="B106" s="324"/>
      <c r="C106" s="99">
        <f t="shared" si="16"/>
        <v>0</v>
      </c>
      <c r="D106" s="92"/>
      <c r="E106" s="92"/>
      <c r="F106" s="92"/>
      <c r="G106" s="329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9">
        <f t="shared" si="0"/>
        <v>0</v>
      </c>
      <c r="X106" s="92"/>
      <c r="Y106" s="92"/>
      <c r="Z106" s="92"/>
      <c r="AA106" s="92"/>
      <c r="AB106" s="92"/>
      <c r="AC106" s="92"/>
      <c r="AD106" s="92"/>
      <c r="AE106" s="92"/>
      <c r="AF106" s="332"/>
      <c r="AG106" s="108"/>
      <c r="AH106" s="332"/>
      <c r="AI106" s="332"/>
      <c r="AJ106" s="332"/>
      <c r="AK106" s="334"/>
      <c r="AL106" s="332"/>
      <c r="AM106" s="259" t="str">
        <f t="shared" si="9"/>
        <v>ок</v>
      </c>
      <c r="AN106" s="259" t="str">
        <f t="shared" si="10"/>
        <v>ок</v>
      </c>
      <c r="AO106" s="259" t="str">
        <f t="shared" si="11"/>
        <v>ок</v>
      </c>
      <c r="AP106" s="259" t="str">
        <f t="shared" si="12"/>
        <v>ок</v>
      </c>
      <c r="AQ106" s="259" t="str">
        <f t="shared" si="13"/>
        <v>ок</v>
      </c>
      <c r="AR106" s="260" t="e">
        <f t="shared" si="14"/>
        <v>#DIV/0!</v>
      </c>
      <c r="AS106" s="261" t="str">
        <f t="shared" si="15"/>
        <v/>
      </c>
    </row>
    <row r="107" spans="1:45" s="13" customFormat="1" ht="12.75">
      <c r="A107" s="360" t="s">
        <v>488</v>
      </c>
      <c r="B107" s="363" t="s">
        <v>401</v>
      </c>
      <c r="C107" s="99">
        <f t="shared" si="16"/>
        <v>0</v>
      </c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9">
        <f t="shared" si="0"/>
        <v>0</v>
      </c>
      <c r="X107" s="92"/>
      <c r="Y107" s="92"/>
      <c r="Z107" s="92"/>
      <c r="AA107" s="92"/>
      <c r="AB107" s="92"/>
      <c r="AC107" s="92"/>
      <c r="AD107" s="92"/>
      <c r="AE107" s="92"/>
      <c r="AF107" s="302"/>
      <c r="AG107" s="108"/>
      <c r="AH107" s="302"/>
      <c r="AI107" s="302"/>
      <c r="AJ107" s="302"/>
      <c r="AK107" s="303"/>
      <c r="AL107" s="162"/>
      <c r="AM107" s="259" t="str">
        <f t="shared" si="9"/>
        <v>ок</v>
      </c>
      <c r="AN107" s="259" t="str">
        <f t="shared" si="10"/>
        <v>ок</v>
      </c>
      <c r="AO107" s="259" t="str">
        <f t="shared" si="11"/>
        <v>ок</v>
      </c>
      <c r="AP107" s="259" t="str">
        <f t="shared" si="12"/>
        <v>ок</v>
      </c>
      <c r="AQ107" s="259" t="str">
        <f t="shared" si="13"/>
        <v>ок</v>
      </c>
      <c r="AR107" s="260" t="e">
        <f t="shared" si="14"/>
        <v>#DIV/0!</v>
      </c>
      <c r="AS107" s="261" t="str">
        <f t="shared" si="15"/>
        <v>J</v>
      </c>
    </row>
    <row r="108" spans="1:45" s="13" customFormat="1" ht="12.75">
      <c r="A108" s="357" t="s">
        <v>605</v>
      </c>
      <c r="B108" s="324" t="s">
        <v>401</v>
      </c>
      <c r="C108" s="99">
        <f t="shared" si="16"/>
        <v>2</v>
      </c>
      <c r="D108" s="92">
        <v>2</v>
      </c>
      <c r="E108" s="92">
        <v>2</v>
      </c>
      <c r="F108" s="92">
        <v>0</v>
      </c>
      <c r="G108" s="92">
        <v>2</v>
      </c>
      <c r="H108" s="92">
        <v>0</v>
      </c>
      <c r="I108" s="92">
        <v>0</v>
      </c>
      <c r="J108" s="92">
        <v>2</v>
      </c>
      <c r="K108" s="92">
        <v>0</v>
      </c>
      <c r="L108" s="92">
        <v>0</v>
      </c>
      <c r="M108" s="92">
        <v>0</v>
      </c>
      <c r="N108" s="92">
        <v>1</v>
      </c>
      <c r="O108" s="92">
        <v>0</v>
      </c>
      <c r="P108" s="92">
        <v>0</v>
      </c>
      <c r="Q108" s="92">
        <v>0</v>
      </c>
      <c r="R108" s="92">
        <v>0</v>
      </c>
      <c r="S108" s="92">
        <v>0</v>
      </c>
      <c r="T108" s="92">
        <v>1</v>
      </c>
      <c r="U108" s="92">
        <v>1</v>
      </c>
      <c r="V108" s="92">
        <v>0</v>
      </c>
      <c r="W108" s="99">
        <f t="shared" si="0"/>
        <v>0</v>
      </c>
      <c r="X108" s="92">
        <v>0</v>
      </c>
      <c r="Y108" s="92">
        <v>0</v>
      </c>
      <c r="Z108" s="92">
        <v>0</v>
      </c>
      <c r="AA108" s="92">
        <v>0</v>
      </c>
      <c r="AB108" s="92">
        <v>0</v>
      </c>
      <c r="AC108" s="92">
        <v>0</v>
      </c>
      <c r="AD108" s="92">
        <v>0</v>
      </c>
      <c r="AE108" s="92">
        <v>0</v>
      </c>
      <c r="AF108" s="332">
        <v>1</v>
      </c>
      <c r="AG108" s="108">
        <v>1</v>
      </c>
      <c r="AH108" s="332">
        <v>0</v>
      </c>
      <c r="AI108" s="332">
        <v>0</v>
      </c>
      <c r="AJ108" s="332">
        <v>0</v>
      </c>
      <c r="AK108" s="334">
        <v>2</v>
      </c>
      <c r="AL108" s="162" t="s">
        <v>164</v>
      </c>
      <c r="AM108" s="259" t="str">
        <f t="shared" si="9"/>
        <v>ок</v>
      </c>
      <c r="AN108" s="259" t="str">
        <f t="shared" si="10"/>
        <v>ок</v>
      </c>
      <c r="AO108" s="259" t="str">
        <f t="shared" si="11"/>
        <v>ок</v>
      </c>
      <c r="AP108" s="259" t="str">
        <f t="shared" si="12"/>
        <v>ок</v>
      </c>
      <c r="AQ108" s="259" t="str">
        <f t="shared" si="13"/>
        <v>ок</v>
      </c>
      <c r="AR108" s="260">
        <f t="shared" si="14"/>
        <v>0</v>
      </c>
      <c r="AS108" s="261" t="str">
        <f t="shared" si="15"/>
        <v>Jфедеральная</v>
      </c>
    </row>
    <row r="109" spans="1:45" s="13" customFormat="1" ht="12.75">
      <c r="A109" s="357" t="s">
        <v>606</v>
      </c>
      <c r="B109" s="324" t="s">
        <v>401</v>
      </c>
      <c r="C109" s="99">
        <f t="shared" si="16"/>
        <v>2</v>
      </c>
      <c r="D109" s="92">
        <v>3</v>
      </c>
      <c r="E109" s="92">
        <v>1</v>
      </c>
      <c r="F109" s="92">
        <v>0</v>
      </c>
      <c r="G109" s="92">
        <v>1</v>
      </c>
      <c r="H109" s="92">
        <v>0</v>
      </c>
      <c r="I109" s="92">
        <v>0</v>
      </c>
      <c r="J109" s="92">
        <v>0</v>
      </c>
      <c r="K109" s="92">
        <v>0</v>
      </c>
      <c r="L109" s="92">
        <v>0</v>
      </c>
      <c r="M109" s="92">
        <v>0</v>
      </c>
      <c r="N109" s="92">
        <v>0</v>
      </c>
      <c r="O109" s="92">
        <v>0</v>
      </c>
      <c r="P109" s="92">
        <v>1</v>
      </c>
      <c r="Q109" s="92">
        <v>0</v>
      </c>
      <c r="R109" s="92">
        <v>1</v>
      </c>
      <c r="S109" s="92">
        <v>1</v>
      </c>
      <c r="T109" s="92">
        <v>0</v>
      </c>
      <c r="U109" s="92">
        <v>0</v>
      </c>
      <c r="V109" s="92">
        <v>0</v>
      </c>
      <c r="W109" s="99">
        <f t="shared" si="0"/>
        <v>0</v>
      </c>
      <c r="X109" s="92">
        <v>0</v>
      </c>
      <c r="Y109" s="92">
        <v>0</v>
      </c>
      <c r="Z109" s="92">
        <v>0</v>
      </c>
      <c r="AA109" s="92">
        <v>0</v>
      </c>
      <c r="AB109" s="92">
        <v>0</v>
      </c>
      <c r="AC109" s="92">
        <v>0</v>
      </c>
      <c r="AD109" s="92">
        <v>0</v>
      </c>
      <c r="AE109" s="92">
        <v>2</v>
      </c>
      <c r="AF109" s="332">
        <v>0</v>
      </c>
      <c r="AG109" s="108">
        <v>1</v>
      </c>
      <c r="AH109" s="332">
        <v>0</v>
      </c>
      <c r="AI109" s="332">
        <v>0</v>
      </c>
      <c r="AJ109" s="332">
        <v>0</v>
      </c>
      <c r="AK109" s="334">
        <v>1</v>
      </c>
      <c r="AL109" s="162" t="s">
        <v>164</v>
      </c>
      <c r="AM109" s="259" t="str">
        <f t="shared" si="9"/>
        <v>ок</v>
      </c>
      <c r="AN109" s="259" t="str">
        <f t="shared" si="10"/>
        <v>ок</v>
      </c>
      <c r="AO109" s="259" t="str">
        <f t="shared" si="11"/>
        <v>ок</v>
      </c>
      <c r="AP109" s="259" t="str">
        <f t="shared" si="12"/>
        <v>ок</v>
      </c>
      <c r="AQ109" s="259" t="str">
        <f t="shared" si="13"/>
        <v>ок</v>
      </c>
      <c r="AR109" s="260">
        <f t="shared" si="14"/>
        <v>0</v>
      </c>
      <c r="AS109" s="261" t="str">
        <f t="shared" si="15"/>
        <v>Jфедеральная</v>
      </c>
    </row>
    <row r="110" spans="1:45" s="13" customFormat="1" ht="1.5" customHeight="1">
      <c r="A110" s="357"/>
      <c r="B110" s="324"/>
      <c r="C110" s="99">
        <f t="shared" si="16"/>
        <v>0</v>
      </c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9">
        <f t="shared" si="0"/>
        <v>0</v>
      </c>
      <c r="X110" s="92"/>
      <c r="Y110" s="92"/>
      <c r="Z110" s="92"/>
      <c r="AA110" s="92"/>
      <c r="AB110" s="92"/>
      <c r="AC110" s="92"/>
      <c r="AD110" s="92"/>
      <c r="AE110" s="92"/>
      <c r="AF110" s="332"/>
      <c r="AG110" s="108"/>
      <c r="AH110" s="332"/>
      <c r="AI110" s="332"/>
      <c r="AJ110" s="332"/>
      <c r="AK110" s="334"/>
      <c r="AL110" s="162"/>
      <c r="AM110" s="259" t="str">
        <f t="shared" si="9"/>
        <v>ок</v>
      </c>
      <c r="AN110" s="259" t="str">
        <f t="shared" si="10"/>
        <v>ок</v>
      </c>
      <c r="AO110" s="259" t="str">
        <f t="shared" si="11"/>
        <v>ок</v>
      </c>
      <c r="AP110" s="259" t="str">
        <f t="shared" si="12"/>
        <v>ок</v>
      </c>
      <c r="AQ110" s="259" t="str">
        <f t="shared" si="13"/>
        <v>ок</v>
      </c>
      <c r="AR110" s="260" t="e">
        <f t="shared" si="14"/>
        <v>#DIV/0!</v>
      </c>
      <c r="AS110" s="261" t="str">
        <f t="shared" si="15"/>
        <v/>
      </c>
    </row>
    <row r="111" spans="1:45" s="13" customFormat="1" ht="12.75" hidden="1">
      <c r="A111" s="357"/>
      <c r="B111" s="324"/>
      <c r="C111" s="99">
        <f t="shared" si="16"/>
        <v>0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9">
        <f t="shared" si="0"/>
        <v>0</v>
      </c>
      <c r="X111" s="92"/>
      <c r="Y111" s="92"/>
      <c r="Z111" s="92"/>
      <c r="AA111" s="92"/>
      <c r="AB111" s="92"/>
      <c r="AC111" s="92"/>
      <c r="AD111" s="92"/>
      <c r="AE111" s="92"/>
      <c r="AF111" s="332"/>
      <c r="AG111" s="108"/>
      <c r="AH111" s="332"/>
      <c r="AI111" s="332"/>
      <c r="AJ111" s="332"/>
      <c r="AK111" s="334"/>
      <c r="AL111" s="162"/>
      <c r="AM111" s="259" t="str">
        <f t="shared" si="9"/>
        <v>ок</v>
      </c>
      <c r="AN111" s="259" t="str">
        <f t="shared" si="10"/>
        <v>ок</v>
      </c>
      <c r="AO111" s="259" t="str">
        <f t="shared" si="11"/>
        <v>ок</v>
      </c>
      <c r="AP111" s="259" t="str">
        <f t="shared" si="12"/>
        <v>ок</v>
      </c>
      <c r="AQ111" s="259" t="str">
        <f t="shared" si="13"/>
        <v>ок</v>
      </c>
      <c r="AR111" s="260" t="e">
        <f t="shared" si="14"/>
        <v>#DIV/0!</v>
      </c>
      <c r="AS111" s="261" t="str">
        <f t="shared" si="15"/>
        <v/>
      </c>
    </row>
    <row r="112" spans="1:45" s="13" customFormat="1" ht="2.25" hidden="1" customHeight="1">
      <c r="A112" s="357"/>
      <c r="B112" s="324"/>
      <c r="C112" s="99">
        <f t="shared" si="16"/>
        <v>0</v>
      </c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9">
        <f t="shared" si="0"/>
        <v>0</v>
      </c>
      <c r="X112" s="92"/>
      <c r="Y112" s="92"/>
      <c r="Z112" s="92"/>
      <c r="AA112" s="92"/>
      <c r="AB112" s="92"/>
      <c r="AC112" s="92"/>
      <c r="AD112" s="92"/>
      <c r="AE112" s="92"/>
      <c r="AF112" s="332"/>
      <c r="AG112" s="108"/>
      <c r="AH112" s="332"/>
      <c r="AI112" s="332"/>
      <c r="AJ112" s="332"/>
      <c r="AK112" s="334"/>
      <c r="AL112" s="162"/>
      <c r="AM112" s="259" t="str">
        <f t="shared" si="9"/>
        <v>ок</v>
      </c>
      <c r="AN112" s="259" t="str">
        <f t="shared" si="10"/>
        <v>ок</v>
      </c>
      <c r="AO112" s="259" t="str">
        <f t="shared" si="11"/>
        <v>ок</v>
      </c>
      <c r="AP112" s="259" t="str">
        <f t="shared" si="12"/>
        <v>ок</v>
      </c>
      <c r="AQ112" s="259" t="str">
        <f t="shared" si="13"/>
        <v>ок</v>
      </c>
      <c r="AR112" s="260" t="e">
        <f t="shared" si="14"/>
        <v>#DIV/0!</v>
      </c>
      <c r="AS112" s="261" t="str">
        <f t="shared" si="15"/>
        <v/>
      </c>
    </row>
    <row r="113" spans="1:45" s="13" customFormat="1" ht="12.75" hidden="1">
      <c r="A113" s="357"/>
      <c r="B113" s="324"/>
      <c r="C113" s="99">
        <f t="shared" si="16"/>
        <v>0</v>
      </c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9">
        <f t="shared" si="0"/>
        <v>0</v>
      </c>
      <c r="X113" s="92"/>
      <c r="Y113" s="92"/>
      <c r="Z113" s="92"/>
      <c r="AA113" s="92"/>
      <c r="AB113" s="92"/>
      <c r="AC113" s="92"/>
      <c r="AD113" s="92"/>
      <c r="AE113" s="92"/>
      <c r="AF113" s="332"/>
      <c r="AG113" s="108"/>
      <c r="AH113" s="332"/>
      <c r="AI113" s="332"/>
      <c r="AJ113" s="332"/>
      <c r="AK113" s="334"/>
      <c r="AL113" s="162"/>
      <c r="AM113" s="259" t="str">
        <f t="shared" si="9"/>
        <v>ок</v>
      </c>
      <c r="AN113" s="259" t="str">
        <f t="shared" si="10"/>
        <v>ок</v>
      </c>
      <c r="AO113" s="259" t="str">
        <f t="shared" si="11"/>
        <v>ок</v>
      </c>
      <c r="AP113" s="259" t="str">
        <f t="shared" si="12"/>
        <v>ок</v>
      </c>
      <c r="AQ113" s="259" t="str">
        <f t="shared" si="13"/>
        <v>ок</v>
      </c>
      <c r="AR113" s="260" t="e">
        <f t="shared" si="14"/>
        <v>#DIV/0!</v>
      </c>
      <c r="AS113" s="261" t="str">
        <f t="shared" si="15"/>
        <v/>
      </c>
    </row>
    <row r="114" spans="1:45" s="13" customFormat="1" ht="12.75" hidden="1">
      <c r="A114" s="357"/>
      <c r="B114" s="324"/>
      <c r="C114" s="99">
        <f t="shared" si="16"/>
        <v>0</v>
      </c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9">
        <f t="shared" si="0"/>
        <v>0</v>
      </c>
      <c r="X114" s="92"/>
      <c r="Y114" s="92"/>
      <c r="Z114" s="92"/>
      <c r="AA114" s="92"/>
      <c r="AB114" s="92"/>
      <c r="AC114" s="92"/>
      <c r="AD114" s="92"/>
      <c r="AE114" s="92"/>
      <c r="AF114" s="332"/>
      <c r="AG114" s="108"/>
      <c r="AH114" s="332"/>
      <c r="AI114" s="332"/>
      <c r="AJ114" s="332"/>
      <c r="AK114" s="334"/>
      <c r="AL114" s="162"/>
      <c r="AM114" s="259" t="str">
        <f t="shared" si="9"/>
        <v>ок</v>
      </c>
      <c r="AN114" s="259" t="str">
        <f t="shared" si="10"/>
        <v>ок</v>
      </c>
      <c r="AO114" s="259" t="str">
        <f t="shared" si="11"/>
        <v>ок</v>
      </c>
      <c r="AP114" s="259" t="str">
        <f t="shared" si="12"/>
        <v>ок</v>
      </c>
      <c r="AQ114" s="259" t="str">
        <f t="shared" si="13"/>
        <v>ок</v>
      </c>
      <c r="AR114" s="260" t="e">
        <f t="shared" si="14"/>
        <v>#DIV/0!</v>
      </c>
      <c r="AS114" s="261" t="str">
        <f t="shared" si="15"/>
        <v/>
      </c>
    </row>
    <row r="115" spans="1:45" s="13" customFormat="1" ht="12.75" hidden="1">
      <c r="A115" s="357"/>
      <c r="B115" s="324"/>
      <c r="C115" s="99">
        <f t="shared" si="16"/>
        <v>0</v>
      </c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9">
        <f t="shared" si="0"/>
        <v>0</v>
      </c>
      <c r="X115" s="92"/>
      <c r="Y115" s="92"/>
      <c r="Z115" s="92"/>
      <c r="AA115" s="92"/>
      <c r="AB115" s="92"/>
      <c r="AC115" s="92"/>
      <c r="AD115" s="92"/>
      <c r="AE115" s="92"/>
      <c r="AF115" s="332"/>
      <c r="AG115" s="108"/>
      <c r="AH115" s="332"/>
      <c r="AI115" s="332"/>
      <c r="AJ115" s="332"/>
      <c r="AK115" s="334"/>
      <c r="AL115" s="162"/>
      <c r="AM115" s="259" t="str">
        <f t="shared" si="9"/>
        <v>ок</v>
      </c>
      <c r="AN115" s="259" t="str">
        <f t="shared" si="10"/>
        <v>ок</v>
      </c>
      <c r="AO115" s="259" t="str">
        <f t="shared" si="11"/>
        <v>ок</v>
      </c>
      <c r="AP115" s="259" t="str">
        <f t="shared" si="12"/>
        <v>ок</v>
      </c>
      <c r="AQ115" s="259" t="str">
        <f t="shared" si="13"/>
        <v>ок</v>
      </c>
      <c r="AR115" s="260" t="e">
        <f t="shared" si="14"/>
        <v>#DIV/0!</v>
      </c>
      <c r="AS115" s="261" t="str">
        <f t="shared" si="15"/>
        <v/>
      </c>
    </row>
    <row r="116" spans="1:45" s="13" customFormat="1" ht="12.75" hidden="1">
      <c r="A116" s="357"/>
      <c r="B116" s="324"/>
      <c r="C116" s="99">
        <f t="shared" si="16"/>
        <v>0</v>
      </c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9">
        <f t="shared" si="0"/>
        <v>0</v>
      </c>
      <c r="X116" s="92"/>
      <c r="Y116" s="92"/>
      <c r="Z116" s="92"/>
      <c r="AA116" s="92"/>
      <c r="AB116" s="92"/>
      <c r="AC116" s="92"/>
      <c r="AD116" s="92"/>
      <c r="AE116" s="92"/>
      <c r="AF116" s="332"/>
      <c r="AG116" s="108"/>
      <c r="AH116" s="332"/>
      <c r="AI116" s="332"/>
      <c r="AJ116" s="332"/>
      <c r="AK116" s="334"/>
      <c r="AL116" s="162"/>
      <c r="AM116" s="259" t="str">
        <f t="shared" si="9"/>
        <v>ок</v>
      </c>
      <c r="AN116" s="259" t="str">
        <f t="shared" si="10"/>
        <v>ок</v>
      </c>
      <c r="AO116" s="259" t="str">
        <f t="shared" si="11"/>
        <v>ок</v>
      </c>
      <c r="AP116" s="259" t="str">
        <f t="shared" si="12"/>
        <v>ок</v>
      </c>
      <c r="AQ116" s="259" t="str">
        <f t="shared" si="13"/>
        <v>ок</v>
      </c>
      <c r="AR116" s="260" t="e">
        <f t="shared" si="14"/>
        <v>#DIV/0!</v>
      </c>
      <c r="AS116" s="261" t="str">
        <f t="shared" si="15"/>
        <v/>
      </c>
    </row>
    <row r="117" spans="1:45" s="13" customFormat="1" ht="12.75" hidden="1">
      <c r="A117" s="357"/>
      <c r="B117" s="324"/>
      <c r="C117" s="99">
        <f t="shared" si="16"/>
        <v>0</v>
      </c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9">
        <f t="shared" si="0"/>
        <v>0</v>
      </c>
      <c r="X117" s="92"/>
      <c r="Y117" s="92"/>
      <c r="Z117" s="92"/>
      <c r="AA117" s="92"/>
      <c r="AB117" s="92"/>
      <c r="AC117" s="92"/>
      <c r="AD117" s="92"/>
      <c r="AE117" s="92"/>
      <c r="AF117" s="332"/>
      <c r="AG117" s="108"/>
      <c r="AH117" s="332"/>
      <c r="AI117" s="332"/>
      <c r="AJ117" s="332"/>
      <c r="AK117" s="334"/>
      <c r="AL117" s="162"/>
      <c r="AM117" s="259" t="str">
        <f t="shared" si="9"/>
        <v>ок</v>
      </c>
      <c r="AN117" s="259" t="str">
        <f t="shared" si="10"/>
        <v>ок</v>
      </c>
      <c r="AO117" s="259" t="str">
        <f t="shared" si="11"/>
        <v>ок</v>
      </c>
      <c r="AP117" s="259" t="str">
        <f t="shared" si="12"/>
        <v>ок</v>
      </c>
      <c r="AQ117" s="259" t="str">
        <f t="shared" si="13"/>
        <v>ок</v>
      </c>
      <c r="AR117" s="260" t="e">
        <f t="shared" si="14"/>
        <v>#DIV/0!</v>
      </c>
      <c r="AS117" s="261" t="str">
        <f t="shared" si="15"/>
        <v/>
      </c>
    </row>
    <row r="118" spans="1:45" s="13" customFormat="1" ht="12.75">
      <c r="A118" s="360" t="s">
        <v>472</v>
      </c>
      <c r="B118" s="363" t="s">
        <v>402</v>
      </c>
      <c r="C118" s="99">
        <f t="shared" si="16"/>
        <v>0</v>
      </c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9">
        <f t="shared" si="0"/>
        <v>0</v>
      </c>
      <c r="X118" s="92"/>
      <c r="Y118" s="92"/>
      <c r="Z118" s="92"/>
      <c r="AA118" s="92"/>
      <c r="AB118" s="92"/>
      <c r="AC118" s="92"/>
      <c r="AD118" s="92"/>
      <c r="AE118" s="92"/>
      <c r="AF118" s="302"/>
      <c r="AG118" s="108"/>
      <c r="AH118" s="302"/>
      <c r="AI118" s="302"/>
      <c r="AJ118" s="302"/>
      <c r="AK118" s="303"/>
      <c r="AL118" s="302"/>
      <c r="AM118" s="259" t="str">
        <f t="shared" si="9"/>
        <v>ок</v>
      </c>
      <c r="AN118" s="259" t="str">
        <f t="shared" si="10"/>
        <v>ок</v>
      </c>
      <c r="AO118" s="259" t="str">
        <f t="shared" si="11"/>
        <v>ок</v>
      </c>
      <c r="AP118" s="259" t="str">
        <f t="shared" si="12"/>
        <v>ок</v>
      </c>
      <c r="AQ118" s="259" t="str">
        <f t="shared" si="13"/>
        <v>ок</v>
      </c>
      <c r="AR118" s="260" t="e">
        <f t="shared" si="14"/>
        <v>#DIV/0!</v>
      </c>
      <c r="AS118" s="261" t="str">
        <f t="shared" si="15"/>
        <v>K</v>
      </c>
    </row>
    <row r="119" spans="1:45" s="13" customFormat="1" ht="12.75">
      <c r="A119" s="357" t="s">
        <v>607</v>
      </c>
      <c r="B119" s="324" t="s">
        <v>402</v>
      </c>
      <c r="C119" s="99">
        <f t="shared" si="16"/>
        <v>1</v>
      </c>
      <c r="D119" s="92">
        <v>1</v>
      </c>
      <c r="E119" s="92">
        <v>1</v>
      </c>
      <c r="F119" s="92">
        <v>0</v>
      </c>
      <c r="G119" s="92">
        <v>1</v>
      </c>
      <c r="H119" s="92">
        <v>0</v>
      </c>
      <c r="I119" s="92">
        <v>0</v>
      </c>
      <c r="J119" s="92">
        <v>1</v>
      </c>
      <c r="K119" s="92">
        <v>0</v>
      </c>
      <c r="L119" s="92">
        <v>0</v>
      </c>
      <c r="M119" s="92">
        <v>0</v>
      </c>
      <c r="N119" s="92">
        <v>1</v>
      </c>
      <c r="O119" s="92">
        <v>0</v>
      </c>
      <c r="P119" s="92">
        <v>0</v>
      </c>
      <c r="Q119" s="92">
        <v>0</v>
      </c>
      <c r="R119" s="92">
        <v>0</v>
      </c>
      <c r="S119" s="92">
        <v>0</v>
      </c>
      <c r="T119" s="92">
        <v>1</v>
      </c>
      <c r="U119" s="92">
        <v>0</v>
      </c>
      <c r="V119" s="92">
        <v>0</v>
      </c>
      <c r="W119" s="99">
        <f t="shared" si="0"/>
        <v>0</v>
      </c>
      <c r="X119" s="92">
        <v>0</v>
      </c>
      <c r="Y119" s="92">
        <v>0</v>
      </c>
      <c r="Z119" s="92">
        <v>0</v>
      </c>
      <c r="AA119" s="92">
        <v>0</v>
      </c>
      <c r="AB119" s="92">
        <v>0</v>
      </c>
      <c r="AC119" s="92">
        <v>0</v>
      </c>
      <c r="AD119" s="92">
        <v>1</v>
      </c>
      <c r="AE119" s="92">
        <v>1</v>
      </c>
      <c r="AF119" s="332">
        <v>0</v>
      </c>
      <c r="AG119" s="108">
        <v>1</v>
      </c>
      <c r="AH119" s="332">
        <v>0</v>
      </c>
      <c r="AI119" s="332">
        <v>0</v>
      </c>
      <c r="AJ119" s="332">
        <v>0</v>
      </c>
      <c r="AK119" s="334">
        <v>1</v>
      </c>
      <c r="AL119" s="332" t="s">
        <v>164</v>
      </c>
      <c r="AM119" s="259" t="str">
        <f t="shared" si="9"/>
        <v>ок</v>
      </c>
      <c r="AN119" s="259" t="str">
        <f t="shared" si="10"/>
        <v>ок</v>
      </c>
      <c r="AO119" s="259" t="str">
        <f t="shared" si="11"/>
        <v>ок</v>
      </c>
      <c r="AP119" s="259" t="str">
        <f t="shared" si="12"/>
        <v>ок</v>
      </c>
      <c r="AQ119" s="259" t="str">
        <f t="shared" si="13"/>
        <v>ок</v>
      </c>
      <c r="AR119" s="260">
        <f t="shared" si="14"/>
        <v>0</v>
      </c>
      <c r="AS119" s="261" t="str">
        <f t="shared" si="15"/>
        <v>Kфедеральная</v>
      </c>
    </row>
    <row r="120" spans="1:45" s="13" customFormat="1" ht="0.75" hidden="1" customHeight="1">
      <c r="A120" s="357"/>
      <c r="B120" s="324"/>
      <c r="C120" s="99">
        <f t="shared" si="16"/>
        <v>0</v>
      </c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9">
        <f t="shared" si="0"/>
        <v>0</v>
      </c>
      <c r="X120" s="92"/>
      <c r="Y120" s="92"/>
      <c r="Z120" s="92"/>
      <c r="AA120" s="92"/>
      <c r="AB120" s="92"/>
      <c r="AC120" s="92"/>
      <c r="AD120" s="92"/>
      <c r="AE120" s="92"/>
      <c r="AF120" s="332"/>
      <c r="AG120" s="108"/>
      <c r="AH120" s="332"/>
      <c r="AI120" s="332"/>
      <c r="AJ120" s="332"/>
      <c r="AK120" s="334"/>
      <c r="AL120" s="332"/>
      <c r="AM120" s="259" t="str">
        <f t="shared" si="9"/>
        <v>ок</v>
      </c>
      <c r="AN120" s="259" t="str">
        <f t="shared" si="10"/>
        <v>ок</v>
      </c>
      <c r="AO120" s="259" t="str">
        <f t="shared" si="11"/>
        <v>ок</v>
      </c>
      <c r="AP120" s="259" t="str">
        <f t="shared" si="12"/>
        <v>ок</v>
      </c>
      <c r="AQ120" s="259" t="str">
        <f t="shared" si="13"/>
        <v>ок</v>
      </c>
      <c r="AR120" s="260" t="e">
        <f t="shared" si="14"/>
        <v>#DIV/0!</v>
      </c>
      <c r="AS120" s="261" t="str">
        <f t="shared" si="15"/>
        <v/>
      </c>
    </row>
    <row r="121" spans="1:45" s="13" customFormat="1" ht="12.75" hidden="1">
      <c r="A121" s="357"/>
      <c r="B121" s="324"/>
      <c r="C121" s="99">
        <f t="shared" si="16"/>
        <v>0</v>
      </c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9">
        <f t="shared" si="0"/>
        <v>0</v>
      </c>
      <c r="X121" s="92"/>
      <c r="Y121" s="92"/>
      <c r="Z121" s="92"/>
      <c r="AA121" s="92"/>
      <c r="AB121" s="92"/>
      <c r="AC121" s="92"/>
      <c r="AD121" s="92"/>
      <c r="AE121" s="92"/>
      <c r="AF121" s="332"/>
      <c r="AG121" s="108"/>
      <c r="AH121" s="332"/>
      <c r="AI121" s="332"/>
      <c r="AJ121" s="332"/>
      <c r="AK121" s="334"/>
      <c r="AL121" s="332"/>
      <c r="AM121" s="259" t="str">
        <f t="shared" si="9"/>
        <v>ок</v>
      </c>
      <c r="AN121" s="259" t="str">
        <f t="shared" si="10"/>
        <v>ок</v>
      </c>
      <c r="AO121" s="259" t="str">
        <f t="shared" si="11"/>
        <v>ок</v>
      </c>
      <c r="AP121" s="259" t="str">
        <f t="shared" si="12"/>
        <v>ок</v>
      </c>
      <c r="AQ121" s="259" t="str">
        <f t="shared" si="13"/>
        <v>ок</v>
      </c>
      <c r="AR121" s="260" t="e">
        <f t="shared" si="14"/>
        <v>#DIV/0!</v>
      </c>
      <c r="AS121" s="261" t="str">
        <f t="shared" si="15"/>
        <v/>
      </c>
    </row>
    <row r="122" spans="1:45" s="13" customFormat="1" ht="12.75" hidden="1">
      <c r="A122" s="357"/>
      <c r="B122" s="324"/>
      <c r="C122" s="99">
        <f t="shared" si="16"/>
        <v>0</v>
      </c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9">
        <f t="shared" si="0"/>
        <v>0</v>
      </c>
      <c r="X122" s="92"/>
      <c r="Y122" s="92"/>
      <c r="Z122" s="92"/>
      <c r="AA122" s="92"/>
      <c r="AB122" s="92"/>
      <c r="AC122" s="92"/>
      <c r="AD122" s="92"/>
      <c r="AE122" s="92"/>
      <c r="AF122" s="332"/>
      <c r="AG122" s="108"/>
      <c r="AH122" s="332"/>
      <c r="AI122" s="332"/>
      <c r="AJ122" s="332"/>
      <c r="AK122" s="334"/>
      <c r="AL122" s="332"/>
      <c r="AM122" s="259" t="str">
        <f t="shared" si="9"/>
        <v>ок</v>
      </c>
      <c r="AN122" s="259" t="str">
        <f t="shared" si="10"/>
        <v>ок</v>
      </c>
      <c r="AO122" s="259" t="str">
        <f t="shared" si="11"/>
        <v>ок</v>
      </c>
      <c r="AP122" s="259" t="str">
        <f t="shared" si="12"/>
        <v>ок</v>
      </c>
      <c r="AQ122" s="259" t="str">
        <f t="shared" si="13"/>
        <v>ок</v>
      </c>
      <c r="AR122" s="260" t="e">
        <f t="shared" si="14"/>
        <v>#DIV/0!</v>
      </c>
      <c r="AS122" s="261" t="str">
        <f t="shared" si="15"/>
        <v/>
      </c>
    </row>
    <row r="123" spans="1:45" s="13" customFormat="1" ht="12.75" hidden="1">
      <c r="A123" s="357"/>
      <c r="B123" s="324"/>
      <c r="C123" s="99">
        <f t="shared" si="16"/>
        <v>0</v>
      </c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9">
        <f t="shared" si="0"/>
        <v>0</v>
      </c>
      <c r="X123" s="92"/>
      <c r="Y123" s="92"/>
      <c r="Z123" s="92"/>
      <c r="AA123" s="92"/>
      <c r="AB123" s="92"/>
      <c r="AC123" s="92"/>
      <c r="AD123" s="92"/>
      <c r="AE123" s="92"/>
      <c r="AF123" s="332"/>
      <c r="AG123" s="108"/>
      <c r="AH123" s="332"/>
      <c r="AI123" s="332"/>
      <c r="AJ123" s="332"/>
      <c r="AK123" s="334"/>
      <c r="AL123" s="332"/>
      <c r="AM123" s="259" t="str">
        <f t="shared" si="9"/>
        <v>ок</v>
      </c>
      <c r="AN123" s="259" t="str">
        <f t="shared" si="10"/>
        <v>ок</v>
      </c>
      <c r="AO123" s="259" t="str">
        <f t="shared" si="11"/>
        <v>ок</v>
      </c>
      <c r="AP123" s="259" t="str">
        <f t="shared" si="12"/>
        <v>ок</v>
      </c>
      <c r="AQ123" s="259" t="str">
        <f t="shared" si="13"/>
        <v>ок</v>
      </c>
      <c r="AR123" s="260" t="e">
        <f t="shared" si="14"/>
        <v>#DIV/0!</v>
      </c>
      <c r="AS123" s="261" t="str">
        <f t="shared" si="15"/>
        <v/>
      </c>
    </row>
    <row r="124" spans="1:45" s="13" customFormat="1" ht="12.75" hidden="1">
      <c r="A124" s="357"/>
      <c r="B124" s="324"/>
      <c r="C124" s="99">
        <f t="shared" si="16"/>
        <v>0</v>
      </c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9">
        <f t="shared" si="0"/>
        <v>0</v>
      </c>
      <c r="X124" s="92"/>
      <c r="Y124" s="92"/>
      <c r="Z124" s="92"/>
      <c r="AA124" s="92"/>
      <c r="AB124" s="92"/>
      <c r="AC124" s="92"/>
      <c r="AD124" s="92"/>
      <c r="AE124" s="92"/>
      <c r="AF124" s="332"/>
      <c r="AG124" s="108"/>
      <c r="AH124" s="332"/>
      <c r="AI124" s="332"/>
      <c r="AJ124" s="332"/>
      <c r="AK124" s="334"/>
      <c r="AL124" s="332"/>
      <c r="AM124" s="259" t="str">
        <f t="shared" si="9"/>
        <v>ок</v>
      </c>
      <c r="AN124" s="259" t="str">
        <f t="shared" si="10"/>
        <v>ок</v>
      </c>
      <c r="AO124" s="259" t="str">
        <f t="shared" si="11"/>
        <v>ок</v>
      </c>
      <c r="AP124" s="259" t="str">
        <f t="shared" si="12"/>
        <v>ок</v>
      </c>
      <c r="AQ124" s="259" t="str">
        <f t="shared" si="13"/>
        <v>ок</v>
      </c>
      <c r="AR124" s="260" t="e">
        <f t="shared" si="14"/>
        <v>#DIV/0!</v>
      </c>
      <c r="AS124" s="261" t="str">
        <f t="shared" si="15"/>
        <v/>
      </c>
    </row>
    <row r="125" spans="1:45" s="13" customFormat="1" ht="12.75" hidden="1">
      <c r="A125" s="357"/>
      <c r="B125" s="324"/>
      <c r="C125" s="99">
        <f t="shared" si="16"/>
        <v>0</v>
      </c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9">
        <f t="shared" si="0"/>
        <v>0</v>
      </c>
      <c r="X125" s="92"/>
      <c r="Y125" s="92"/>
      <c r="Z125" s="92"/>
      <c r="AA125" s="92"/>
      <c r="AB125" s="92"/>
      <c r="AC125" s="92"/>
      <c r="AD125" s="92"/>
      <c r="AE125" s="92"/>
      <c r="AF125" s="332"/>
      <c r="AG125" s="108"/>
      <c r="AH125" s="332"/>
      <c r="AI125" s="332"/>
      <c r="AJ125" s="332"/>
      <c r="AK125" s="334"/>
      <c r="AL125" s="332"/>
      <c r="AM125" s="259" t="str">
        <f t="shared" si="9"/>
        <v>ок</v>
      </c>
      <c r="AN125" s="259" t="str">
        <f t="shared" si="10"/>
        <v>ок</v>
      </c>
      <c r="AO125" s="259" t="str">
        <f t="shared" si="11"/>
        <v>ок</v>
      </c>
      <c r="AP125" s="259" t="str">
        <f t="shared" si="12"/>
        <v>ок</v>
      </c>
      <c r="AQ125" s="259" t="str">
        <f t="shared" si="13"/>
        <v>ок</v>
      </c>
      <c r="AR125" s="260" t="e">
        <f t="shared" si="14"/>
        <v>#DIV/0!</v>
      </c>
      <c r="AS125" s="261" t="str">
        <f t="shared" si="15"/>
        <v/>
      </c>
    </row>
    <row r="126" spans="1:45" s="13" customFormat="1" ht="12.75" hidden="1">
      <c r="A126" s="357"/>
      <c r="B126" s="324"/>
      <c r="C126" s="99">
        <f t="shared" si="16"/>
        <v>0</v>
      </c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9">
        <f t="shared" si="0"/>
        <v>0</v>
      </c>
      <c r="X126" s="92"/>
      <c r="Y126" s="92"/>
      <c r="Z126" s="92"/>
      <c r="AA126" s="92"/>
      <c r="AB126" s="92"/>
      <c r="AC126" s="92"/>
      <c r="AD126" s="92"/>
      <c r="AE126" s="92"/>
      <c r="AF126" s="332"/>
      <c r="AG126" s="108"/>
      <c r="AH126" s="332"/>
      <c r="AI126" s="332"/>
      <c r="AJ126" s="332"/>
      <c r="AK126" s="334"/>
      <c r="AL126" s="332"/>
      <c r="AM126" s="259" t="str">
        <f t="shared" si="9"/>
        <v>ок</v>
      </c>
      <c r="AN126" s="259" t="str">
        <f t="shared" si="10"/>
        <v>ок</v>
      </c>
      <c r="AO126" s="259" t="str">
        <f t="shared" si="11"/>
        <v>ок</v>
      </c>
      <c r="AP126" s="259" t="str">
        <f t="shared" si="12"/>
        <v>ок</v>
      </c>
      <c r="AQ126" s="259" t="str">
        <f t="shared" si="13"/>
        <v>ок</v>
      </c>
      <c r="AR126" s="260" t="e">
        <f t="shared" si="14"/>
        <v>#DIV/0!</v>
      </c>
      <c r="AS126" s="261" t="str">
        <f t="shared" si="15"/>
        <v/>
      </c>
    </row>
    <row r="127" spans="1:45" s="13" customFormat="1" ht="12.75" hidden="1">
      <c r="A127" s="357"/>
      <c r="B127" s="324"/>
      <c r="C127" s="99">
        <f t="shared" si="16"/>
        <v>0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9">
        <f t="shared" si="0"/>
        <v>0</v>
      </c>
      <c r="X127" s="92"/>
      <c r="Y127" s="92"/>
      <c r="Z127" s="92"/>
      <c r="AA127" s="92"/>
      <c r="AB127" s="92"/>
      <c r="AC127" s="92"/>
      <c r="AD127" s="92"/>
      <c r="AE127" s="92"/>
      <c r="AF127" s="332"/>
      <c r="AG127" s="108"/>
      <c r="AH127" s="332"/>
      <c r="AI127" s="332"/>
      <c r="AJ127" s="332"/>
      <c r="AK127" s="334"/>
      <c r="AL127" s="332"/>
      <c r="AM127" s="259" t="str">
        <f t="shared" si="9"/>
        <v>ок</v>
      </c>
      <c r="AN127" s="259" t="str">
        <f t="shared" si="10"/>
        <v>ок</v>
      </c>
      <c r="AO127" s="259" t="str">
        <f t="shared" si="11"/>
        <v>ок</v>
      </c>
      <c r="AP127" s="259" t="str">
        <f t="shared" si="12"/>
        <v>ок</v>
      </c>
      <c r="AQ127" s="259" t="str">
        <f t="shared" si="13"/>
        <v>ок</v>
      </c>
      <c r="AR127" s="260" t="e">
        <f t="shared" si="14"/>
        <v>#DIV/0!</v>
      </c>
      <c r="AS127" s="261" t="str">
        <f t="shared" si="15"/>
        <v/>
      </c>
    </row>
    <row r="128" spans="1:45" s="13" customFormat="1" ht="12.75" hidden="1">
      <c r="A128" s="357"/>
      <c r="B128" s="324"/>
      <c r="C128" s="99">
        <f t="shared" si="16"/>
        <v>0</v>
      </c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9">
        <f t="shared" si="0"/>
        <v>0</v>
      </c>
      <c r="X128" s="92"/>
      <c r="Y128" s="92"/>
      <c r="Z128" s="92"/>
      <c r="AA128" s="92"/>
      <c r="AB128" s="92"/>
      <c r="AC128" s="92"/>
      <c r="AD128" s="92"/>
      <c r="AE128" s="92"/>
      <c r="AF128" s="332"/>
      <c r="AG128" s="108"/>
      <c r="AH128" s="332"/>
      <c r="AI128" s="332"/>
      <c r="AJ128" s="332"/>
      <c r="AK128" s="334"/>
      <c r="AL128" s="332"/>
      <c r="AM128" s="259" t="str">
        <f t="shared" si="9"/>
        <v>ок</v>
      </c>
      <c r="AN128" s="259" t="str">
        <f t="shared" si="10"/>
        <v>ок</v>
      </c>
      <c r="AO128" s="259" t="str">
        <f t="shared" si="11"/>
        <v>ок</v>
      </c>
      <c r="AP128" s="259" t="str">
        <f t="shared" si="12"/>
        <v>ок</v>
      </c>
      <c r="AQ128" s="259" t="str">
        <f t="shared" si="13"/>
        <v>ок</v>
      </c>
      <c r="AR128" s="260" t="e">
        <f t="shared" si="14"/>
        <v>#DIV/0!</v>
      </c>
      <c r="AS128" s="261" t="str">
        <f t="shared" si="15"/>
        <v/>
      </c>
    </row>
    <row r="129" spans="1:45" s="13" customFormat="1" ht="24">
      <c r="A129" s="360" t="s">
        <v>473</v>
      </c>
      <c r="B129" s="363" t="s">
        <v>403</v>
      </c>
      <c r="C129" s="99">
        <f t="shared" si="16"/>
        <v>0</v>
      </c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9">
        <f t="shared" si="0"/>
        <v>0</v>
      </c>
      <c r="X129" s="92"/>
      <c r="Y129" s="92"/>
      <c r="Z129" s="92"/>
      <c r="AA129" s="92"/>
      <c r="AB129" s="92"/>
      <c r="AC129" s="92"/>
      <c r="AD129" s="92"/>
      <c r="AE129" s="92"/>
      <c r="AF129" s="302"/>
      <c r="AG129" s="108"/>
      <c r="AH129" s="302"/>
      <c r="AI129" s="302"/>
      <c r="AJ129" s="302"/>
      <c r="AK129" s="303"/>
      <c r="AL129" s="302"/>
      <c r="AM129" s="259" t="str">
        <f t="shared" si="9"/>
        <v>ок</v>
      </c>
      <c r="AN129" s="259" t="str">
        <f t="shared" si="10"/>
        <v>ок</v>
      </c>
      <c r="AO129" s="259" t="str">
        <f t="shared" si="11"/>
        <v>ок</v>
      </c>
      <c r="AP129" s="259" t="str">
        <f t="shared" si="12"/>
        <v>ок</v>
      </c>
      <c r="AQ129" s="259" t="str">
        <f t="shared" si="13"/>
        <v>ок</v>
      </c>
      <c r="AR129" s="260" t="e">
        <f t="shared" si="14"/>
        <v>#DIV/0!</v>
      </c>
      <c r="AS129" s="261" t="str">
        <f t="shared" si="15"/>
        <v>L</v>
      </c>
    </row>
    <row r="130" spans="1:45" s="13" customFormat="1" ht="0.75" customHeight="1">
      <c r="A130" s="357"/>
      <c r="B130" s="324"/>
      <c r="C130" s="99">
        <f t="shared" si="16"/>
        <v>0</v>
      </c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9">
        <f t="shared" si="0"/>
        <v>0</v>
      </c>
      <c r="X130" s="92"/>
      <c r="Y130" s="92"/>
      <c r="Z130" s="92"/>
      <c r="AA130" s="92"/>
      <c r="AB130" s="92"/>
      <c r="AC130" s="92"/>
      <c r="AD130" s="92"/>
      <c r="AE130" s="92"/>
      <c r="AF130" s="332"/>
      <c r="AG130" s="108"/>
      <c r="AH130" s="332"/>
      <c r="AI130" s="332"/>
      <c r="AJ130" s="332"/>
      <c r="AK130" s="334"/>
      <c r="AL130" s="332"/>
      <c r="AM130" s="259" t="str">
        <f t="shared" si="9"/>
        <v>ок</v>
      </c>
      <c r="AN130" s="259" t="str">
        <f t="shared" si="10"/>
        <v>ок</v>
      </c>
      <c r="AO130" s="259" t="str">
        <f t="shared" si="11"/>
        <v>ок</v>
      </c>
      <c r="AP130" s="259" t="str">
        <f t="shared" si="12"/>
        <v>ок</v>
      </c>
      <c r="AQ130" s="259" t="str">
        <f t="shared" si="13"/>
        <v>ок</v>
      </c>
      <c r="AR130" s="260" t="e">
        <f t="shared" si="14"/>
        <v>#DIV/0!</v>
      </c>
      <c r="AS130" s="261" t="str">
        <f t="shared" si="15"/>
        <v/>
      </c>
    </row>
    <row r="131" spans="1:45" s="13" customFormat="1" ht="1.5" hidden="1" customHeight="1">
      <c r="A131" s="357"/>
      <c r="B131" s="324"/>
      <c r="C131" s="99">
        <f t="shared" si="16"/>
        <v>0</v>
      </c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9">
        <f t="shared" si="0"/>
        <v>0</v>
      </c>
      <c r="X131" s="92"/>
      <c r="Y131" s="92"/>
      <c r="Z131" s="92"/>
      <c r="AA131" s="92"/>
      <c r="AB131" s="92"/>
      <c r="AC131" s="92"/>
      <c r="AD131" s="92"/>
      <c r="AE131" s="92"/>
      <c r="AF131" s="332"/>
      <c r="AG131" s="108"/>
      <c r="AH131" s="332"/>
      <c r="AI131" s="332"/>
      <c r="AJ131" s="332"/>
      <c r="AK131" s="334"/>
      <c r="AL131" s="332"/>
      <c r="AM131" s="259" t="str">
        <f t="shared" si="9"/>
        <v>ок</v>
      </c>
      <c r="AN131" s="259" t="str">
        <f t="shared" si="10"/>
        <v>ок</v>
      </c>
      <c r="AO131" s="259" t="str">
        <f t="shared" si="11"/>
        <v>ок</v>
      </c>
      <c r="AP131" s="259" t="str">
        <f t="shared" si="12"/>
        <v>ок</v>
      </c>
      <c r="AQ131" s="259" t="str">
        <f t="shared" si="13"/>
        <v>ок</v>
      </c>
      <c r="AR131" s="260" t="e">
        <f t="shared" si="14"/>
        <v>#DIV/0!</v>
      </c>
      <c r="AS131" s="261" t="str">
        <f t="shared" si="15"/>
        <v/>
      </c>
    </row>
    <row r="132" spans="1:45" s="13" customFormat="1" ht="12.75" hidden="1">
      <c r="A132" s="357"/>
      <c r="B132" s="324"/>
      <c r="C132" s="99">
        <f t="shared" si="16"/>
        <v>0</v>
      </c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9">
        <f t="shared" si="0"/>
        <v>0</v>
      </c>
      <c r="X132" s="92"/>
      <c r="Y132" s="92"/>
      <c r="Z132" s="92"/>
      <c r="AA132" s="92"/>
      <c r="AB132" s="92"/>
      <c r="AC132" s="92"/>
      <c r="AD132" s="92"/>
      <c r="AE132" s="92"/>
      <c r="AF132" s="332"/>
      <c r="AG132" s="108"/>
      <c r="AH132" s="332"/>
      <c r="AI132" s="332"/>
      <c r="AJ132" s="332"/>
      <c r="AK132" s="334"/>
      <c r="AL132" s="332"/>
      <c r="AM132" s="259" t="str">
        <f t="shared" si="9"/>
        <v>ок</v>
      </c>
      <c r="AN132" s="259" t="str">
        <f t="shared" si="10"/>
        <v>ок</v>
      </c>
      <c r="AO132" s="259" t="str">
        <f t="shared" si="11"/>
        <v>ок</v>
      </c>
      <c r="AP132" s="259" t="str">
        <f t="shared" si="12"/>
        <v>ок</v>
      </c>
      <c r="AQ132" s="259" t="str">
        <f t="shared" si="13"/>
        <v>ок</v>
      </c>
      <c r="AR132" s="260" t="e">
        <f t="shared" si="14"/>
        <v>#DIV/0!</v>
      </c>
      <c r="AS132" s="261" t="str">
        <f t="shared" si="15"/>
        <v/>
      </c>
    </row>
    <row r="133" spans="1:45" s="13" customFormat="1" ht="12.75" hidden="1">
      <c r="A133" s="357"/>
      <c r="B133" s="324"/>
      <c r="C133" s="99">
        <f t="shared" si="16"/>
        <v>0</v>
      </c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9">
        <f t="shared" si="0"/>
        <v>0</v>
      </c>
      <c r="X133" s="92"/>
      <c r="Y133" s="92"/>
      <c r="Z133" s="92"/>
      <c r="AA133" s="92"/>
      <c r="AB133" s="92"/>
      <c r="AC133" s="92"/>
      <c r="AD133" s="92"/>
      <c r="AE133" s="92"/>
      <c r="AF133" s="332"/>
      <c r="AG133" s="108"/>
      <c r="AH133" s="332"/>
      <c r="AI133" s="332"/>
      <c r="AJ133" s="332"/>
      <c r="AK133" s="334"/>
      <c r="AL133" s="332"/>
      <c r="AM133" s="259" t="str">
        <f t="shared" si="9"/>
        <v>ок</v>
      </c>
      <c r="AN133" s="259" t="str">
        <f t="shared" si="10"/>
        <v>ок</v>
      </c>
      <c r="AO133" s="259" t="str">
        <f t="shared" si="11"/>
        <v>ок</v>
      </c>
      <c r="AP133" s="259" t="str">
        <f t="shared" si="12"/>
        <v>ок</v>
      </c>
      <c r="AQ133" s="259" t="str">
        <f t="shared" si="13"/>
        <v>ок</v>
      </c>
      <c r="AR133" s="260" t="e">
        <f t="shared" si="14"/>
        <v>#DIV/0!</v>
      </c>
      <c r="AS133" s="261" t="str">
        <f t="shared" si="15"/>
        <v/>
      </c>
    </row>
    <row r="134" spans="1:45" s="13" customFormat="1" ht="12.75" hidden="1">
      <c r="A134" s="357"/>
      <c r="B134" s="324"/>
      <c r="C134" s="99">
        <f t="shared" si="16"/>
        <v>0</v>
      </c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9">
        <f t="shared" si="0"/>
        <v>0</v>
      </c>
      <c r="X134" s="92"/>
      <c r="Y134" s="92"/>
      <c r="Z134" s="92"/>
      <c r="AA134" s="92"/>
      <c r="AB134" s="92"/>
      <c r="AC134" s="92"/>
      <c r="AD134" s="92"/>
      <c r="AE134" s="92"/>
      <c r="AF134" s="332"/>
      <c r="AG134" s="108"/>
      <c r="AH134" s="332"/>
      <c r="AI134" s="332"/>
      <c r="AJ134" s="332"/>
      <c r="AK134" s="334"/>
      <c r="AL134" s="332"/>
      <c r="AM134" s="259" t="str">
        <f t="shared" si="9"/>
        <v>ок</v>
      </c>
      <c r="AN134" s="259" t="str">
        <f t="shared" si="10"/>
        <v>ок</v>
      </c>
      <c r="AO134" s="259" t="str">
        <f t="shared" si="11"/>
        <v>ок</v>
      </c>
      <c r="AP134" s="259" t="str">
        <f t="shared" si="12"/>
        <v>ок</v>
      </c>
      <c r="AQ134" s="259" t="str">
        <f t="shared" si="13"/>
        <v>ок</v>
      </c>
      <c r="AR134" s="260" t="e">
        <f t="shared" si="14"/>
        <v>#DIV/0!</v>
      </c>
      <c r="AS134" s="261" t="str">
        <f t="shared" si="15"/>
        <v/>
      </c>
    </row>
    <row r="135" spans="1:45" s="13" customFormat="1" ht="12.75" hidden="1">
      <c r="A135" s="357"/>
      <c r="B135" s="324"/>
      <c r="C135" s="99">
        <f t="shared" si="16"/>
        <v>0</v>
      </c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9">
        <f t="shared" si="0"/>
        <v>0</v>
      </c>
      <c r="X135" s="92"/>
      <c r="Y135" s="92"/>
      <c r="Z135" s="92"/>
      <c r="AA135" s="92"/>
      <c r="AB135" s="92"/>
      <c r="AC135" s="92"/>
      <c r="AD135" s="92"/>
      <c r="AE135" s="92"/>
      <c r="AF135" s="332"/>
      <c r="AG135" s="108"/>
      <c r="AH135" s="332"/>
      <c r="AI135" s="332"/>
      <c r="AJ135" s="332"/>
      <c r="AK135" s="334"/>
      <c r="AL135" s="332"/>
      <c r="AM135" s="259" t="str">
        <f t="shared" si="9"/>
        <v>ок</v>
      </c>
      <c r="AN135" s="259" t="str">
        <f t="shared" si="10"/>
        <v>ок</v>
      </c>
      <c r="AO135" s="259" t="str">
        <f t="shared" si="11"/>
        <v>ок</v>
      </c>
      <c r="AP135" s="259" t="str">
        <f t="shared" si="12"/>
        <v>ок</v>
      </c>
      <c r="AQ135" s="259" t="str">
        <f t="shared" si="13"/>
        <v>ок</v>
      </c>
      <c r="AR135" s="260" t="e">
        <f t="shared" si="14"/>
        <v>#DIV/0!</v>
      </c>
      <c r="AS135" s="261" t="str">
        <f t="shared" si="15"/>
        <v/>
      </c>
    </row>
    <row r="136" spans="1:45" s="13" customFormat="1" ht="16.5" hidden="1" customHeight="1">
      <c r="A136" s="357"/>
      <c r="B136" s="324"/>
      <c r="C136" s="99">
        <f t="shared" si="16"/>
        <v>0</v>
      </c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9">
        <f t="shared" si="0"/>
        <v>0</v>
      </c>
      <c r="X136" s="92"/>
      <c r="Y136" s="92"/>
      <c r="Z136" s="92"/>
      <c r="AA136" s="92"/>
      <c r="AB136" s="92"/>
      <c r="AC136" s="92"/>
      <c r="AD136" s="92"/>
      <c r="AE136" s="92"/>
      <c r="AF136" s="332"/>
      <c r="AG136" s="108"/>
      <c r="AH136" s="332"/>
      <c r="AI136" s="332"/>
      <c r="AJ136" s="332"/>
      <c r="AK136" s="334"/>
      <c r="AL136" s="332"/>
      <c r="AM136" s="259" t="str">
        <f t="shared" si="9"/>
        <v>ок</v>
      </c>
      <c r="AN136" s="259" t="str">
        <f t="shared" si="10"/>
        <v>ок</v>
      </c>
      <c r="AO136" s="259" t="str">
        <f t="shared" si="11"/>
        <v>ок</v>
      </c>
      <c r="AP136" s="259" t="str">
        <f t="shared" si="12"/>
        <v>ок</v>
      </c>
      <c r="AQ136" s="259" t="str">
        <f t="shared" si="13"/>
        <v>ок</v>
      </c>
      <c r="AR136" s="260" t="e">
        <f t="shared" si="14"/>
        <v>#DIV/0!</v>
      </c>
      <c r="AS136" s="261" t="str">
        <f t="shared" si="15"/>
        <v/>
      </c>
    </row>
    <row r="137" spans="1:45" s="13" customFormat="1" ht="3" hidden="1" customHeight="1">
      <c r="A137" s="357"/>
      <c r="B137" s="324"/>
      <c r="C137" s="99">
        <f t="shared" si="16"/>
        <v>0</v>
      </c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9">
        <f t="shared" si="0"/>
        <v>0</v>
      </c>
      <c r="X137" s="92"/>
      <c r="Y137" s="92"/>
      <c r="Z137" s="92"/>
      <c r="AA137" s="92"/>
      <c r="AB137" s="92"/>
      <c r="AC137" s="92"/>
      <c r="AD137" s="92"/>
      <c r="AE137" s="92"/>
      <c r="AF137" s="332"/>
      <c r="AG137" s="108"/>
      <c r="AH137" s="332"/>
      <c r="AI137" s="332"/>
      <c r="AJ137" s="332"/>
      <c r="AK137" s="334"/>
      <c r="AL137" s="332"/>
      <c r="AM137" s="259" t="str">
        <f t="shared" si="9"/>
        <v>ок</v>
      </c>
      <c r="AN137" s="259" t="str">
        <f t="shared" si="10"/>
        <v>ок</v>
      </c>
      <c r="AO137" s="259" t="str">
        <f t="shared" si="11"/>
        <v>ок</v>
      </c>
      <c r="AP137" s="259" t="str">
        <f t="shared" si="12"/>
        <v>ок</v>
      </c>
      <c r="AQ137" s="259" t="str">
        <f t="shared" si="13"/>
        <v>ок</v>
      </c>
      <c r="AR137" s="260" t="e">
        <f t="shared" si="14"/>
        <v>#DIV/0!</v>
      </c>
      <c r="AS137" s="261" t="str">
        <f t="shared" si="15"/>
        <v/>
      </c>
    </row>
    <row r="138" spans="1:45" s="13" customFormat="1" ht="12.75" hidden="1">
      <c r="A138" s="357"/>
      <c r="B138" s="324"/>
      <c r="C138" s="99">
        <f t="shared" si="16"/>
        <v>0</v>
      </c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9">
        <f t="shared" si="0"/>
        <v>0</v>
      </c>
      <c r="X138" s="92"/>
      <c r="Y138" s="92"/>
      <c r="Z138" s="92"/>
      <c r="AA138" s="92"/>
      <c r="AB138" s="92"/>
      <c r="AC138" s="92"/>
      <c r="AD138" s="92"/>
      <c r="AE138" s="92"/>
      <c r="AF138" s="332"/>
      <c r="AG138" s="108"/>
      <c r="AH138" s="332"/>
      <c r="AI138" s="332"/>
      <c r="AJ138" s="332"/>
      <c r="AK138" s="334"/>
      <c r="AL138" s="332"/>
      <c r="AM138" s="259" t="str">
        <f t="shared" ref="AM138:AM201" si="17">IF(D138+AD138-AE138=E138,"ок",FALSE)</f>
        <v>ок</v>
      </c>
      <c r="AN138" s="259" t="str">
        <f t="shared" ref="AN138:AN201" si="18">IF(E138=SUM(F138:I138),"ок",FALSE)</f>
        <v>ок</v>
      </c>
      <c r="AO138" s="259" t="str">
        <f t="shared" ref="AO138:AO201" si="19">IF(J138&lt;=E138,"ок",FALSE)</f>
        <v>ок</v>
      </c>
      <c r="AP138" s="259" t="str">
        <f t="shared" ref="AP138:AP201" si="20">IF(E138=SUM(S138:V138),"ок",FALSE)</f>
        <v>ок</v>
      </c>
      <c r="AQ138" s="259" t="str">
        <f t="shared" ref="AQ138:AQ201" si="21">IF(E138=SUM(AF138:AH138),"ок",FALSE)</f>
        <v>ок</v>
      </c>
      <c r="AR138" s="260" t="e">
        <f t="shared" ref="AR138:AR201" si="22">AK138/E138*100-100</f>
        <v>#DIV/0!</v>
      </c>
      <c r="AS138" s="261" t="str">
        <f t="shared" ref="AS138:AS201" si="23">CONCATENATE(B138,AL138)</f>
        <v/>
      </c>
    </row>
    <row r="139" spans="1:45" s="13" customFormat="1" ht="12.75" hidden="1">
      <c r="A139" s="357"/>
      <c r="B139" s="324"/>
      <c r="C139" s="99">
        <f t="shared" si="16"/>
        <v>0</v>
      </c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9">
        <f t="shared" si="0"/>
        <v>0</v>
      </c>
      <c r="X139" s="92"/>
      <c r="Y139" s="92"/>
      <c r="Z139" s="92"/>
      <c r="AA139" s="92"/>
      <c r="AB139" s="92"/>
      <c r="AC139" s="92"/>
      <c r="AD139" s="92"/>
      <c r="AE139" s="92"/>
      <c r="AF139" s="332"/>
      <c r="AG139" s="108"/>
      <c r="AH139" s="332"/>
      <c r="AI139" s="332"/>
      <c r="AJ139" s="332"/>
      <c r="AK139" s="334"/>
      <c r="AL139" s="332"/>
      <c r="AM139" s="259" t="str">
        <f t="shared" si="17"/>
        <v>ок</v>
      </c>
      <c r="AN139" s="259" t="str">
        <f t="shared" si="18"/>
        <v>ок</v>
      </c>
      <c r="AO139" s="259" t="str">
        <f t="shared" si="19"/>
        <v>ок</v>
      </c>
      <c r="AP139" s="259" t="str">
        <f t="shared" si="20"/>
        <v>ок</v>
      </c>
      <c r="AQ139" s="259" t="str">
        <f t="shared" si="21"/>
        <v>ок</v>
      </c>
      <c r="AR139" s="260" t="e">
        <f t="shared" si="22"/>
        <v>#DIV/0!</v>
      </c>
      <c r="AS139" s="261" t="str">
        <f t="shared" si="23"/>
        <v/>
      </c>
    </row>
    <row r="140" spans="1:45" s="13" customFormat="1" ht="24">
      <c r="A140" s="360" t="s">
        <v>475</v>
      </c>
      <c r="B140" s="363" t="s">
        <v>404</v>
      </c>
      <c r="C140" s="99">
        <f t="shared" si="16"/>
        <v>0</v>
      </c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9">
        <f t="shared" si="0"/>
        <v>0</v>
      </c>
      <c r="X140" s="92"/>
      <c r="Y140" s="92"/>
      <c r="Z140" s="92"/>
      <c r="AA140" s="92"/>
      <c r="AB140" s="92"/>
      <c r="AC140" s="92"/>
      <c r="AD140" s="92"/>
      <c r="AE140" s="92"/>
      <c r="AF140" s="302"/>
      <c r="AG140" s="108"/>
      <c r="AH140" s="302"/>
      <c r="AI140" s="302"/>
      <c r="AJ140" s="302"/>
      <c r="AK140" s="303"/>
      <c r="AL140" s="302"/>
      <c r="AM140" s="259" t="str">
        <f t="shared" si="17"/>
        <v>ок</v>
      </c>
      <c r="AN140" s="259" t="str">
        <f t="shared" si="18"/>
        <v>ок</v>
      </c>
      <c r="AO140" s="259" t="str">
        <f t="shared" si="19"/>
        <v>ок</v>
      </c>
      <c r="AP140" s="259" t="str">
        <f t="shared" si="20"/>
        <v>ок</v>
      </c>
      <c r="AQ140" s="259" t="str">
        <f t="shared" si="21"/>
        <v>ок</v>
      </c>
      <c r="AR140" s="260" t="e">
        <f t="shared" si="22"/>
        <v>#DIV/0!</v>
      </c>
      <c r="AS140" s="261" t="str">
        <f t="shared" si="23"/>
        <v>M</v>
      </c>
    </row>
    <row r="141" spans="1:45" s="13" customFormat="1" ht="0.75" customHeight="1">
      <c r="A141" s="357"/>
      <c r="B141" s="324"/>
      <c r="C141" s="99">
        <f t="shared" si="16"/>
        <v>0</v>
      </c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9">
        <f t="shared" si="0"/>
        <v>0</v>
      </c>
      <c r="X141" s="92"/>
      <c r="Y141" s="92"/>
      <c r="Z141" s="92"/>
      <c r="AA141" s="92"/>
      <c r="AB141" s="92"/>
      <c r="AC141" s="92"/>
      <c r="AD141" s="92"/>
      <c r="AE141" s="92"/>
      <c r="AF141" s="332"/>
      <c r="AG141" s="108"/>
      <c r="AH141" s="332"/>
      <c r="AI141" s="332"/>
      <c r="AJ141" s="332"/>
      <c r="AK141" s="334"/>
      <c r="AL141" s="332"/>
      <c r="AM141" s="259" t="str">
        <f t="shared" si="17"/>
        <v>ок</v>
      </c>
      <c r="AN141" s="259" t="str">
        <f t="shared" si="18"/>
        <v>ок</v>
      </c>
      <c r="AO141" s="259" t="str">
        <f t="shared" si="19"/>
        <v>ок</v>
      </c>
      <c r="AP141" s="259" t="str">
        <f t="shared" si="20"/>
        <v>ок</v>
      </c>
      <c r="AQ141" s="259" t="str">
        <f t="shared" si="21"/>
        <v>ок</v>
      </c>
      <c r="AR141" s="260" t="e">
        <f t="shared" si="22"/>
        <v>#DIV/0!</v>
      </c>
      <c r="AS141" s="261" t="str">
        <f t="shared" si="23"/>
        <v/>
      </c>
    </row>
    <row r="142" spans="1:45" s="13" customFormat="1" ht="12.75" hidden="1">
      <c r="A142" s="357"/>
      <c r="B142" s="324"/>
      <c r="C142" s="99">
        <f t="shared" si="16"/>
        <v>0</v>
      </c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9">
        <f t="shared" si="0"/>
        <v>0</v>
      </c>
      <c r="X142" s="92"/>
      <c r="Y142" s="92"/>
      <c r="Z142" s="92"/>
      <c r="AA142" s="92"/>
      <c r="AB142" s="92"/>
      <c r="AC142" s="92"/>
      <c r="AD142" s="92"/>
      <c r="AE142" s="92"/>
      <c r="AF142" s="332"/>
      <c r="AG142" s="108"/>
      <c r="AH142" s="332"/>
      <c r="AI142" s="332"/>
      <c r="AJ142" s="332"/>
      <c r="AK142" s="334"/>
      <c r="AL142" s="332"/>
      <c r="AM142" s="259" t="str">
        <f t="shared" si="17"/>
        <v>ок</v>
      </c>
      <c r="AN142" s="259" t="str">
        <f t="shared" si="18"/>
        <v>ок</v>
      </c>
      <c r="AO142" s="259" t="str">
        <f t="shared" si="19"/>
        <v>ок</v>
      </c>
      <c r="AP142" s="259" t="str">
        <f t="shared" si="20"/>
        <v>ок</v>
      </c>
      <c r="AQ142" s="259" t="str">
        <f t="shared" si="21"/>
        <v>ок</v>
      </c>
      <c r="AR142" s="260" t="e">
        <f t="shared" si="22"/>
        <v>#DIV/0!</v>
      </c>
      <c r="AS142" s="261" t="str">
        <f t="shared" si="23"/>
        <v/>
      </c>
    </row>
    <row r="143" spans="1:45" s="13" customFormat="1" ht="1.5" hidden="1" customHeight="1">
      <c r="A143" s="357"/>
      <c r="B143" s="324"/>
      <c r="C143" s="99">
        <f t="shared" si="16"/>
        <v>0</v>
      </c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9">
        <f t="shared" si="0"/>
        <v>0</v>
      </c>
      <c r="X143" s="92"/>
      <c r="Y143" s="92"/>
      <c r="Z143" s="92"/>
      <c r="AA143" s="92"/>
      <c r="AB143" s="92"/>
      <c r="AC143" s="92"/>
      <c r="AD143" s="92"/>
      <c r="AE143" s="92"/>
      <c r="AF143" s="332"/>
      <c r="AG143" s="108"/>
      <c r="AH143" s="332"/>
      <c r="AI143" s="332"/>
      <c r="AJ143" s="332"/>
      <c r="AK143" s="334"/>
      <c r="AL143" s="332"/>
      <c r="AM143" s="259" t="str">
        <f t="shared" si="17"/>
        <v>ок</v>
      </c>
      <c r="AN143" s="259" t="str">
        <f t="shared" si="18"/>
        <v>ок</v>
      </c>
      <c r="AO143" s="259" t="str">
        <f t="shared" si="19"/>
        <v>ок</v>
      </c>
      <c r="AP143" s="259" t="str">
        <f t="shared" si="20"/>
        <v>ок</v>
      </c>
      <c r="AQ143" s="259" t="str">
        <f t="shared" si="21"/>
        <v>ок</v>
      </c>
      <c r="AR143" s="260" t="e">
        <f t="shared" si="22"/>
        <v>#DIV/0!</v>
      </c>
      <c r="AS143" s="261" t="str">
        <f t="shared" si="23"/>
        <v/>
      </c>
    </row>
    <row r="144" spans="1:45" s="13" customFormat="1" ht="12.75" hidden="1">
      <c r="A144" s="357"/>
      <c r="B144" s="324"/>
      <c r="C144" s="99">
        <f t="shared" si="16"/>
        <v>0</v>
      </c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9">
        <f t="shared" si="0"/>
        <v>0</v>
      </c>
      <c r="X144" s="92"/>
      <c r="Y144" s="92"/>
      <c r="Z144" s="92"/>
      <c r="AA144" s="92"/>
      <c r="AB144" s="92"/>
      <c r="AC144" s="92"/>
      <c r="AD144" s="92"/>
      <c r="AE144" s="92"/>
      <c r="AF144" s="332"/>
      <c r="AG144" s="108"/>
      <c r="AH144" s="332"/>
      <c r="AI144" s="332"/>
      <c r="AJ144" s="332"/>
      <c r="AK144" s="334"/>
      <c r="AL144" s="332"/>
      <c r="AM144" s="259" t="str">
        <f t="shared" si="17"/>
        <v>ок</v>
      </c>
      <c r="AN144" s="259" t="str">
        <f t="shared" si="18"/>
        <v>ок</v>
      </c>
      <c r="AO144" s="259" t="str">
        <f t="shared" si="19"/>
        <v>ок</v>
      </c>
      <c r="AP144" s="259" t="str">
        <f t="shared" si="20"/>
        <v>ок</v>
      </c>
      <c r="AQ144" s="259" t="str">
        <f t="shared" si="21"/>
        <v>ок</v>
      </c>
      <c r="AR144" s="260" t="e">
        <f t="shared" si="22"/>
        <v>#DIV/0!</v>
      </c>
      <c r="AS144" s="261" t="str">
        <f t="shared" si="23"/>
        <v/>
      </c>
    </row>
    <row r="145" spans="1:45" s="13" customFormat="1" ht="12.75" hidden="1">
      <c r="A145" s="357"/>
      <c r="B145" s="324"/>
      <c r="C145" s="99">
        <f t="shared" si="16"/>
        <v>0</v>
      </c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9">
        <f t="shared" si="0"/>
        <v>0</v>
      </c>
      <c r="X145" s="92"/>
      <c r="Y145" s="92"/>
      <c r="Z145" s="92"/>
      <c r="AA145" s="92"/>
      <c r="AB145" s="92"/>
      <c r="AC145" s="92"/>
      <c r="AD145" s="92"/>
      <c r="AE145" s="92"/>
      <c r="AF145" s="332"/>
      <c r="AG145" s="108"/>
      <c r="AH145" s="332"/>
      <c r="AI145" s="332"/>
      <c r="AJ145" s="332"/>
      <c r="AK145" s="334"/>
      <c r="AL145" s="332"/>
      <c r="AM145" s="259" t="str">
        <f t="shared" si="17"/>
        <v>ок</v>
      </c>
      <c r="AN145" s="259" t="str">
        <f t="shared" si="18"/>
        <v>ок</v>
      </c>
      <c r="AO145" s="259" t="str">
        <f t="shared" si="19"/>
        <v>ок</v>
      </c>
      <c r="AP145" s="259" t="str">
        <f t="shared" si="20"/>
        <v>ок</v>
      </c>
      <c r="AQ145" s="259" t="str">
        <f t="shared" si="21"/>
        <v>ок</v>
      </c>
      <c r="AR145" s="260" t="e">
        <f t="shared" si="22"/>
        <v>#DIV/0!</v>
      </c>
      <c r="AS145" s="261" t="str">
        <f t="shared" si="23"/>
        <v/>
      </c>
    </row>
    <row r="146" spans="1:45" s="13" customFormat="1" ht="12.75" hidden="1">
      <c r="A146" s="357"/>
      <c r="B146" s="324"/>
      <c r="C146" s="99">
        <f t="shared" si="16"/>
        <v>0</v>
      </c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9">
        <f t="shared" si="0"/>
        <v>0</v>
      </c>
      <c r="X146" s="92"/>
      <c r="Y146" s="92"/>
      <c r="Z146" s="92"/>
      <c r="AA146" s="92"/>
      <c r="AB146" s="92"/>
      <c r="AC146" s="92"/>
      <c r="AD146" s="92"/>
      <c r="AE146" s="92"/>
      <c r="AF146" s="332"/>
      <c r="AG146" s="108"/>
      <c r="AH146" s="332"/>
      <c r="AI146" s="332"/>
      <c r="AJ146" s="332"/>
      <c r="AK146" s="334"/>
      <c r="AL146" s="332"/>
      <c r="AM146" s="259" t="str">
        <f t="shared" si="17"/>
        <v>ок</v>
      </c>
      <c r="AN146" s="259" t="str">
        <f t="shared" si="18"/>
        <v>ок</v>
      </c>
      <c r="AO146" s="259" t="str">
        <f t="shared" si="19"/>
        <v>ок</v>
      </c>
      <c r="AP146" s="259" t="str">
        <f t="shared" si="20"/>
        <v>ок</v>
      </c>
      <c r="AQ146" s="259" t="str">
        <f t="shared" si="21"/>
        <v>ок</v>
      </c>
      <c r="AR146" s="260" t="e">
        <f t="shared" si="22"/>
        <v>#DIV/0!</v>
      </c>
      <c r="AS146" s="261" t="str">
        <f t="shared" si="23"/>
        <v/>
      </c>
    </row>
    <row r="147" spans="1:45" s="13" customFormat="1" ht="12.75" hidden="1">
      <c r="A147" s="357"/>
      <c r="B147" s="324"/>
      <c r="C147" s="99">
        <f t="shared" si="16"/>
        <v>0</v>
      </c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9">
        <f t="shared" si="0"/>
        <v>0</v>
      </c>
      <c r="X147" s="92"/>
      <c r="Y147" s="92"/>
      <c r="Z147" s="92"/>
      <c r="AA147" s="92"/>
      <c r="AB147" s="92"/>
      <c r="AC147" s="92"/>
      <c r="AD147" s="92"/>
      <c r="AE147" s="92"/>
      <c r="AF147" s="332"/>
      <c r="AG147" s="108"/>
      <c r="AH147" s="332"/>
      <c r="AI147" s="332"/>
      <c r="AJ147" s="332"/>
      <c r="AK147" s="334"/>
      <c r="AL147" s="332"/>
      <c r="AM147" s="259" t="str">
        <f t="shared" si="17"/>
        <v>ок</v>
      </c>
      <c r="AN147" s="259" t="str">
        <f t="shared" si="18"/>
        <v>ок</v>
      </c>
      <c r="AO147" s="259" t="str">
        <f t="shared" si="19"/>
        <v>ок</v>
      </c>
      <c r="AP147" s="259" t="str">
        <f t="shared" si="20"/>
        <v>ок</v>
      </c>
      <c r="AQ147" s="259" t="str">
        <f t="shared" si="21"/>
        <v>ок</v>
      </c>
      <c r="AR147" s="260" t="e">
        <f t="shared" si="22"/>
        <v>#DIV/0!</v>
      </c>
      <c r="AS147" s="261" t="str">
        <f t="shared" si="23"/>
        <v/>
      </c>
    </row>
    <row r="148" spans="1:45" s="13" customFormat="1" ht="0.75" hidden="1" customHeight="1">
      <c r="A148" s="357"/>
      <c r="B148" s="324"/>
      <c r="C148" s="99">
        <f t="shared" si="16"/>
        <v>0</v>
      </c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9">
        <f t="shared" si="0"/>
        <v>0</v>
      </c>
      <c r="X148" s="92"/>
      <c r="Y148" s="92"/>
      <c r="Z148" s="92"/>
      <c r="AA148" s="92"/>
      <c r="AB148" s="92"/>
      <c r="AC148" s="92"/>
      <c r="AD148" s="92"/>
      <c r="AE148" s="92"/>
      <c r="AF148" s="332"/>
      <c r="AG148" s="108"/>
      <c r="AH148" s="332"/>
      <c r="AI148" s="332"/>
      <c r="AJ148" s="332"/>
      <c r="AK148" s="334"/>
      <c r="AL148" s="332"/>
      <c r="AM148" s="259" t="str">
        <f t="shared" si="17"/>
        <v>ок</v>
      </c>
      <c r="AN148" s="259" t="str">
        <f t="shared" si="18"/>
        <v>ок</v>
      </c>
      <c r="AO148" s="259" t="str">
        <f t="shared" si="19"/>
        <v>ок</v>
      </c>
      <c r="AP148" s="259" t="str">
        <f t="shared" si="20"/>
        <v>ок</v>
      </c>
      <c r="AQ148" s="259" t="str">
        <f t="shared" si="21"/>
        <v>ок</v>
      </c>
      <c r="AR148" s="260" t="e">
        <f t="shared" si="22"/>
        <v>#DIV/0!</v>
      </c>
      <c r="AS148" s="261" t="str">
        <f t="shared" si="23"/>
        <v/>
      </c>
    </row>
    <row r="149" spans="1:45" s="13" customFormat="1" ht="12.75" hidden="1">
      <c r="A149" s="357"/>
      <c r="B149" s="324"/>
      <c r="C149" s="99">
        <f t="shared" si="16"/>
        <v>0</v>
      </c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9">
        <f t="shared" si="0"/>
        <v>0</v>
      </c>
      <c r="X149" s="92"/>
      <c r="Y149" s="92"/>
      <c r="Z149" s="92"/>
      <c r="AA149" s="92"/>
      <c r="AB149" s="92"/>
      <c r="AC149" s="92"/>
      <c r="AD149" s="92"/>
      <c r="AE149" s="92"/>
      <c r="AF149" s="332"/>
      <c r="AG149" s="108"/>
      <c r="AH149" s="332"/>
      <c r="AI149" s="332"/>
      <c r="AJ149" s="332"/>
      <c r="AK149" s="334"/>
      <c r="AL149" s="332"/>
      <c r="AM149" s="259" t="str">
        <f t="shared" si="17"/>
        <v>ок</v>
      </c>
      <c r="AN149" s="259" t="str">
        <f t="shared" si="18"/>
        <v>ок</v>
      </c>
      <c r="AO149" s="259" t="str">
        <f t="shared" si="19"/>
        <v>ок</v>
      </c>
      <c r="AP149" s="259" t="str">
        <f t="shared" si="20"/>
        <v>ок</v>
      </c>
      <c r="AQ149" s="259" t="str">
        <f t="shared" si="21"/>
        <v>ок</v>
      </c>
      <c r="AR149" s="260" t="e">
        <f t="shared" si="22"/>
        <v>#DIV/0!</v>
      </c>
      <c r="AS149" s="261" t="str">
        <f t="shared" si="23"/>
        <v/>
      </c>
    </row>
    <row r="150" spans="1:45" s="13" customFormat="1" ht="12.75" hidden="1">
      <c r="A150" s="360"/>
      <c r="B150" s="324"/>
      <c r="C150" s="99">
        <f t="shared" ref="C150:C213" si="24">(D150+E150)/2</f>
        <v>0</v>
      </c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9">
        <f t="shared" si="0"/>
        <v>0</v>
      </c>
      <c r="X150" s="92"/>
      <c r="Y150" s="92"/>
      <c r="Z150" s="92"/>
      <c r="AA150" s="92"/>
      <c r="AB150" s="92"/>
      <c r="AC150" s="92"/>
      <c r="AD150" s="92"/>
      <c r="AE150" s="92"/>
      <c r="AF150" s="332"/>
      <c r="AG150" s="108"/>
      <c r="AH150" s="332"/>
      <c r="AI150" s="332"/>
      <c r="AJ150" s="332"/>
      <c r="AK150" s="334"/>
      <c r="AL150" s="332"/>
      <c r="AM150" s="259" t="str">
        <f t="shared" si="17"/>
        <v>ок</v>
      </c>
      <c r="AN150" s="259" t="str">
        <f t="shared" si="18"/>
        <v>ок</v>
      </c>
      <c r="AO150" s="259" t="str">
        <f t="shared" si="19"/>
        <v>ок</v>
      </c>
      <c r="AP150" s="259" t="str">
        <f t="shared" si="20"/>
        <v>ок</v>
      </c>
      <c r="AQ150" s="259" t="str">
        <f t="shared" si="21"/>
        <v>ок</v>
      </c>
      <c r="AR150" s="260" t="e">
        <f t="shared" si="22"/>
        <v>#DIV/0!</v>
      </c>
      <c r="AS150" s="261" t="str">
        <f t="shared" si="23"/>
        <v/>
      </c>
    </row>
    <row r="151" spans="1:45" s="13" customFormat="1" ht="24">
      <c r="A151" s="360" t="s">
        <v>476</v>
      </c>
      <c r="B151" s="363" t="s">
        <v>405</v>
      </c>
      <c r="C151" s="99">
        <f t="shared" si="24"/>
        <v>0</v>
      </c>
      <c r="D151" s="92"/>
      <c r="E151" s="92"/>
      <c r="F151" s="249"/>
      <c r="G151" s="92"/>
      <c r="H151" s="249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9">
        <f t="shared" si="0"/>
        <v>0</v>
      </c>
      <c r="X151" s="92"/>
      <c r="Y151" s="92"/>
      <c r="Z151" s="92"/>
      <c r="AA151" s="92"/>
      <c r="AB151" s="92"/>
      <c r="AC151" s="92"/>
      <c r="AD151" s="92"/>
      <c r="AE151" s="92"/>
      <c r="AF151" s="302"/>
      <c r="AG151" s="108"/>
      <c r="AH151" s="302"/>
      <c r="AI151" s="302"/>
      <c r="AJ151" s="302"/>
      <c r="AK151" s="303"/>
      <c r="AL151" s="302"/>
      <c r="AM151" s="259" t="str">
        <f t="shared" si="17"/>
        <v>ок</v>
      </c>
      <c r="AN151" s="259" t="str">
        <f t="shared" si="18"/>
        <v>ок</v>
      </c>
      <c r="AO151" s="259" t="str">
        <f t="shared" si="19"/>
        <v>ок</v>
      </c>
      <c r="AP151" s="259" t="str">
        <f t="shared" si="20"/>
        <v>ок</v>
      </c>
      <c r="AQ151" s="259" t="str">
        <f t="shared" si="21"/>
        <v>ок</v>
      </c>
      <c r="AR151" s="260" t="e">
        <f t="shared" si="22"/>
        <v>#DIV/0!</v>
      </c>
      <c r="AS151" s="261" t="str">
        <f t="shared" si="23"/>
        <v>N</v>
      </c>
    </row>
    <row r="152" spans="1:45" s="13" customFormat="1" ht="12.75">
      <c r="A152" s="357" t="s">
        <v>608</v>
      </c>
      <c r="B152" s="324" t="s">
        <v>405</v>
      </c>
      <c r="C152" s="99">
        <f t="shared" si="24"/>
        <v>2</v>
      </c>
      <c r="D152" s="92">
        <v>0</v>
      </c>
      <c r="E152" s="92">
        <v>4</v>
      </c>
      <c r="F152" s="92">
        <v>0</v>
      </c>
      <c r="G152" s="92">
        <v>4</v>
      </c>
      <c r="H152" s="249">
        <v>0</v>
      </c>
      <c r="I152" s="92">
        <v>0</v>
      </c>
      <c r="J152" s="92">
        <v>0</v>
      </c>
      <c r="K152" s="92">
        <v>0</v>
      </c>
      <c r="L152" s="92">
        <v>0</v>
      </c>
      <c r="M152" s="92">
        <v>0</v>
      </c>
      <c r="N152" s="92">
        <v>0</v>
      </c>
      <c r="O152" s="92">
        <v>0</v>
      </c>
      <c r="P152" s="92">
        <v>0</v>
      </c>
      <c r="Q152" s="92">
        <v>0</v>
      </c>
      <c r="R152" s="92">
        <v>0</v>
      </c>
      <c r="S152" s="92">
        <v>0</v>
      </c>
      <c r="T152" s="92">
        <v>0</v>
      </c>
      <c r="U152" s="92">
        <v>4</v>
      </c>
      <c r="V152" s="92">
        <v>0</v>
      </c>
      <c r="W152" s="99">
        <f t="shared" si="0"/>
        <v>0</v>
      </c>
      <c r="X152" s="92">
        <v>0</v>
      </c>
      <c r="Y152" s="92">
        <v>0</v>
      </c>
      <c r="Z152" s="92">
        <v>0</v>
      </c>
      <c r="AA152" s="92">
        <v>0</v>
      </c>
      <c r="AB152" s="92">
        <v>0</v>
      </c>
      <c r="AC152" s="92">
        <v>0</v>
      </c>
      <c r="AD152" s="92">
        <v>4</v>
      </c>
      <c r="AE152" s="92">
        <v>0</v>
      </c>
      <c r="AF152" s="332">
        <v>0</v>
      </c>
      <c r="AG152" s="108">
        <v>4</v>
      </c>
      <c r="AH152" s="332">
        <v>0</v>
      </c>
      <c r="AI152" s="332">
        <v>0</v>
      </c>
      <c r="AJ152" s="332">
        <v>0</v>
      </c>
      <c r="AK152" s="334">
        <v>4</v>
      </c>
      <c r="AL152" s="332" t="s">
        <v>245</v>
      </c>
      <c r="AM152" s="259" t="str">
        <f t="shared" si="17"/>
        <v>ок</v>
      </c>
      <c r="AN152" s="259" t="str">
        <f t="shared" si="18"/>
        <v>ок</v>
      </c>
      <c r="AO152" s="259" t="str">
        <f t="shared" si="19"/>
        <v>ок</v>
      </c>
      <c r="AP152" s="259" t="str">
        <f t="shared" si="20"/>
        <v>ок</v>
      </c>
      <c r="AQ152" s="259" t="str">
        <f t="shared" si="21"/>
        <v>ок</v>
      </c>
      <c r="AR152" s="260">
        <f t="shared" si="22"/>
        <v>0</v>
      </c>
      <c r="AS152" s="261" t="str">
        <f t="shared" si="23"/>
        <v>Nчастная</v>
      </c>
    </row>
    <row r="153" spans="1:45" s="13" customFormat="1" ht="0.75" customHeight="1">
      <c r="A153" s="357"/>
      <c r="B153" s="324"/>
      <c r="C153" s="99">
        <f t="shared" si="24"/>
        <v>0</v>
      </c>
      <c r="D153" s="92"/>
      <c r="E153" s="92"/>
      <c r="F153" s="249"/>
      <c r="G153" s="92"/>
      <c r="H153" s="249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9">
        <f t="shared" si="0"/>
        <v>0</v>
      </c>
      <c r="X153" s="92"/>
      <c r="Y153" s="92"/>
      <c r="Z153" s="92"/>
      <c r="AA153" s="92"/>
      <c r="AB153" s="92"/>
      <c r="AC153" s="92"/>
      <c r="AD153" s="92"/>
      <c r="AE153" s="92"/>
      <c r="AF153" s="332"/>
      <c r="AG153" s="108"/>
      <c r="AH153" s="332"/>
      <c r="AI153" s="332"/>
      <c r="AJ153" s="332"/>
      <c r="AK153" s="334"/>
      <c r="AL153" s="332"/>
      <c r="AM153" s="259" t="str">
        <f t="shared" si="17"/>
        <v>ок</v>
      </c>
      <c r="AN153" s="259" t="str">
        <f t="shared" si="18"/>
        <v>ок</v>
      </c>
      <c r="AO153" s="259" t="str">
        <f t="shared" si="19"/>
        <v>ок</v>
      </c>
      <c r="AP153" s="259" t="str">
        <f t="shared" si="20"/>
        <v>ок</v>
      </c>
      <c r="AQ153" s="259" t="str">
        <f t="shared" si="21"/>
        <v>ок</v>
      </c>
      <c r="AR153" s="260" t="e">
        <f t="shared" si="22"/>
        <v>#DIV/0!</v>
      </c>
      <c r="AS153" s="261" t="str">
        <f t="shared" si="23"/>
        <v/>
      </c>
    </row>
    <row r="154" spans="1:45" s="13" customFormat="1" ht="1.5" hidden="1" customHeight="1">
      <c r="A154" s="357"/>
      <c r="B154" s="324"/>
      <c r="C154" s="99">
        <f t="shared" si="24"/>
        <v>0</v>
      </c>
      <c r="D154" s="92"/>
      <c r="E154" s="92"/>
      <c r="F154" s="249"/>
      <c r="G154" s="92"/>
      <c r="H154" s="249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9">
        <f t="shared" si="0"/>
        <v>0</v>
      </c>
      <c r="X154" s="92"/>
      <c r="Y154" s="92"/>
      <c r="Z154" s="92"/>
      <c r="AA154" s="92"/>
      <c r="AB154" s="92"/>
      <c r="AC154" s="92"/>
      <c r="AD154" s="92"/>
      <c r="AE154" s="92"/>
      <c r="AF154" s="332"/>
      <c r="AG154" s="108"/>
      <c r="AH154" s="332"/>
      <c r="AI154" s="332"/>
      <c r="AJ154" s="332"/>
      <c r="AK154" s="334"/>
      <c r="AL154" s="332"/>
      <c r="AM154" s="259" t="str">
        <f t="shared" si="17"/>
        <v>ок</v>
      </c>
      <c r="AN154" s="259" t="str">
        <f t="shared" si="18"/>
        <v>ок</v>
      </c>
      <c r="AO154" s="259" t="str">
        <f t="shared" si="19"/>
        <v>ок</v>
      </c>
      <c r="AP154" s="259" t="str">
        <f t="shared" si="20"/>
        <v>ок</v>
      </c>
      <c r="AQ154" s="259" t="str">
        <f t="shared" si="21"/>
        <v>ок</v>
      </c>
      <c r="AR154" s="260" t="e">
        <f t="shared" si="22"/>
        <v>#DIV/0!</v>
      </c>
      <c r="AS154" s="261" t="str">
        <f t="shared" si="23"/>
        <v/>
      </c>
    </row>
    <row r="155" spans="1:45" s="13" customFormat="1" ht="0.75" hidden="1" customHeight="1">
      <c r="A155" s="357"/>
      <c r="B155" s="324"/>
      <c r="C155" s="99">
        <f t="shared" si="24"/>
        <v>0</v>
      </c>
      <c r="D155" s="92"/>
      <c r="E155" s="92"/>
      <c r="F155" s="249"/>
      <c r="G155" s="92"/>
      <c r="H155" s="249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9">
        <f t="shared" si="0"/>
        <v>0</v>
      </c>
      <c r="X155" s="92"/>
      <c r="Y155" s="92"/>
      <c r="Z155" s="92"/>
      <c r="AA155" s="92"/>
      <c r="AB155" s="92"/>
      <c r="AC155" s="92"/>
      <c r="AD155" s="92"/>
      <c r="AE155" s="92"/>
      <c r="AF155" s="332"/>
      <c r="AG155" s="108"/>
      <c r="AH155" s="332"/>
      <c r="AI155" s="332"/>
      <c r="AJ155" s="332"/>
      <c r="AK155" s="334"/>
      <c r="AL155" s="332"/>
      <c r="AM155" s="259" t="str">
        <f t="shared" si="17"/>
        <v>ок</v>
      </c>
      <c r="AN155" s="259" t="str">
        <f t="shared" si="18"/>
        <v>ок</v>
      </c>
      <c r="AO155" s="259" t="str">
        <f t="shared" si="19"/>
        <v>ок</v>
      </c>
      <c r="AP155" s="259" t="str">
        <f t="shared" si="20"/>
        <v>ок</v>
      </c>
      <c r="AQ155" s="259" t="str">
        <f t="shared" si="21"/>
        <v>ок</v>
      </c>
      <c r="AR155" s="260" t="e">
        <f t="shared" si="22"/>
        <v>#DIV/0!</v>
      </c>
      <c r="AS155" s="261" t="str">
        <f t="shared" si="23"/>
        <v/>
      </c>
    </row>
    <row r="156" spans="1:45" s="13" customFormat="1" ht="12.75" hidden="1">
      <c r="A156" s="357"/>
      <c r="B156" s="324"/>
      <c r="C156" s="99">
        <f t="shared" si="24"/>
        <v>0</v>
      </c>
      <c r="D156" s="92"/>
      <c r="E156" s="92"/>
      <c r="F156" s="249"/>
      <c r="G156" s="92"/>
      <c r="H156" s="249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9">
        <f t="shared" si="0"/>
        <v>0</v>
      </c>
      <c r="X156" s="92"/>
      <c r="Y156" s="92"/>
      <c r="Z156" s="92"/>
      <c r="AA156" s="92"/>
      <c r="AB156" s="92"/>
      <c r="AC156" s="92"/>
      <c r="AD156" s="92"/>
      <c r="AE156" s="92"/>
      <c r="AF156" s="332"/>
      <c r="AG156" s="108"/>
      <c r="AH156" s="332"/>
      <c r="AI156" s="332"/>
      <c r="AJ156" s="332"/>
      <c r="AK156" s="334"/>
      <c r="AL156" s="332"/>
      <c r="AM156" s="259" t="str">
        <f t="shared" si="17"/>
        <v>ок</v>
      </c>
      <c r="AN156" s="259" t="str">
        <f t="shared" si="18"/>
        <v>ок</v>
      </c>
      <c r="AO156" s="259" t="str">
        <f t="shared" si="19"/>
        <v>ок</v>
      </c>
      <c r="AP156" s="259" t="str">
        <f t="shared" si="20"/>
        <v>ок</v>
      </c>
      <c r="AQ156" s="259" t="str">
        <f t="shared" si="21"/>
        <v>ок</v>
      </c>
      <c r="AR156" s="260" t="e">
        <f t="shared" si="22"/>
        <v>#DIV/0!</v>
      </c>
      <c r="AS156" s="261" t="str">
        <f t="shared" si="23"/>
        <v/>
      </c>
    </row>
    <row r="157" spans="1:45" s="13" customFormat="1" ht="12.75" hidden="1">
      <c r="A157" s="357"/>
      <c r="B157" s="324"/>
      <c r="C157" s="99">
        <f t="shared" si="24"/>
        <v>0</v>
      </c>
      <c r="D157" s="92"/>
      <c r="E157" s="92"/>
      <c r="F157" s="249"/>
      <c r="G157" s="92"/>
      <c r="H157" s="249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9">
        <f t="shared" si="0"/>
        <v>0</v>
      </c>
      <c r="X157" s="92"/>
      <c r="Y157" s="92"/>
      <c r="Z157" s="92"/>
      <c r="AA157" s="92"/>
      <c r="AB157" s="92"/>
      <c r="AC157" s="92"/>
      <c r="AD157" s="92"/>
      <c r="AE157" s="92"/>
      <c r="AF157" s="332"/>
      <c r="AG157" s="108"/>
      <c r="AH157" s="332"/>
      <c r="AI157" s="332"/>
      <c r="AJ157" s="332"/>
      <c r="AK157" s="334"/>
      <c r="AL157" s="332"/>
      <c r="AM157" s="259" t="str">
        <f t="shared" si="17"/>
        <v>ок</v>
      </c>
      <c r="AN157" s="259" t="str">
        <f t="shared" si="18"/>
        <v>ок</v>
      </c>
      <c r="AO157" s="259" t="str">
        <f t="shared" si="19"/>
        <v>ок</v>
      </c>
      <c r="AP157" s="259" t="str">
        <f t="shared" si="20"/>
        <v>ок</v>
      </c>
      <c r="AQ157" s="259" t="str">
        <f t="shared" si="21"/>
        <v>ок</v>
      </c>
      <c r="AR157" s="260" t="e">
        <f t="shared" si="22"/>
        <v>#DIV/0!</v>
      </c>
      <c r="AS157" s="261" t="str">
        <f t="shared" si="23"/>
        <v/>
      </c>
    </row>
    <row r="158" spans="1:45" s="13" customFormat="1" ht="12.75" hidden="1">
      <c r="A158" s="357"/>
      <c r="B158" s="324"/>
      <c r="C158" s="99">
        <f t="shared" si="24"/>
        <v>0</v>
      </c>
      <c r="D158" s="92"/>
      <c r="E158" s="92"/>
      <c r="F158" s="249"/>
      <c r="G158" s="92"/>
      <c r="H158" s="249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9">
        <f t="shared" si="0"/>
        <v>0</v>
      </c>
      <c r="X158" s="92"/>
      <c r="Y158" s="92"/>
      <c r="Z158" s="92"/>
      <c r="AA158" s="92"/>
      <c r="AB158" s="92"/>
      <c r="AC158" s="92"/>
      <c r="AD158" s="92"/>
      <c r="AE158" s="92"/>
      <c r="AF158" s="332"/>
      <c r="AG158" s="108"/>
      <c r="AH158" s="332"/>
      <c r="AI158" s="332"/>
      <c r="AJ158" s="332"/>
      <c r="AK158" s="334"/>
      <c r="AL158" s="332"/>
      <c r="AM158" s="259" t="str">
        <f t="shared" si="17"/>
        <v>ок</v>
      </c>
      <c r="AN158" s="259" t="str">
        <f t="shared" si="18"/>
        <v>ок</v>
      </c>
      <c r="AO158" s="259" t="str">
        <f t="shared" si="19"/>
        <v>ок</v>
      </c>
      <c r="AP158" s="259" t="str">
        <f t="shared" si="20"/>
        <v>ок</v>
      </c>
      <c r="AQ158" s="259" t="str">
        <f t="shared" si="21"/>
        <v>ок</v>
      </c>
      <c r="AR158" s="260" t="e">
        <f t="shared" si="22"/>
        <v>#DIV/0!</v>
      </c>
      <c r="AS158" s="261" t="str">
        <f t="shared" si="23"/>
        <v/>
      </c>
    </row>
    <row r="159" spans="1:45" s="13" customFormat="1" ht="12.75" hidden="1">
      <c r="A159" s="357"/>
      <c r="B159" s="324"/>
      <c r="C159" s="99">
        <f t="shared" si="24"/>
        <v>0</v>
      </c>
      <c r="D159" s="92"/>
      <c r="E159" s="92"/>
      <c r="F159" s="249"/>
      <c r="G159" s="92"/>
      <c r="H159" s="249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9">
        <f t="shared" si="0"/>
        <v>0</v>
      </c>
      <c r="X159" s="92"/>
      <c r="Y159" s="92"/>
      <c r="Z159" s="92"/>
      <c r="AA159" s="92"/>
      <c r="AB159" s="92"/>
      <c r="AC159" s="92"/>
      <c r="AD159" s="92"/>
      <c r="AE159" s="92"/>
      <c r="AF159" s="332"/>
      <c r="AG159" s="108"/>
      <c r="AH159" s="332"/>
      <c r="AI159" s="332"/>
      <c r="AJ159" s="332"/>
      <c r="AK159" s="334"/>
      <c r="AL159" s="332"/>
      <c r="AM159" s="259" t="str">
        <f t="shared" si="17"/>
        <v>ок</v>
      </c>
      <c r="AN159" s="259" t="str">
        <f t="shared" si="18"/>
        <v>ок</v>
      </c>
      <c r="AO159" s="259" t="str">
        <f t="shared" si="19"/>
        <v>ок</v>
      </c>
      <c r="AP159" s="259" t="str">
        <f t="shared" si="20"/>
        <v>ок</v>
      </c>
      <c r="AQ159" s="259" t="str">
        <f t="shared" si="21"/>
        <v>ок</v>
      </c>
      <c r="AR159" s="260" t="e">
        <f t="shared" si="22"/>
        <v>#DIV/0!</v>
      </c>
      <c r="AS159" s="261" t="str">
        <f t="shared" si="23"/>
        <v/>
      </c>
    </row>
    <row r="160" spans="1:45" s="13" customFormat="1" ht="12.75" hidden="1">
      <c r="A160" s="357"/>
      <c r="B160" s="324"/>
      <c r="C160" s="99">
        <f t="shared" si="24"/>
        <v>0</v>
      </c>
      <c r="D160" s="92"/>
      <c r="E160" s="92"/>
      <c r="F160" s="249"/>
      <c r="G160" s="92"/>
      <c r="H160" s="249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9">
        <f t="shared" si="0"/>
        <v>0</v>
      </c>
      <c r="X160" s="92"/>
      <c r="Y160" s="92"/>
      <c r="Z160" s="92"/>
      <c r="AA160" s="92"/>
      <c r="AB160" s="92"/>
      <c r="AC160" s="92"/>
      <c r="AD160" s="92"/>
      <c r="AE160" s="92"/>
      <c r="AF160" s="332"/>
      <c r="AG160" s="108"/>
      <c r="AH160" s="332"/>
      <c r="AI160" s="332"/>
      <c r="AJ160" s="332"/>
      <c r="AK160" s="334"/>
      <c r="AL160" s="332"/>
      <c r="AM160" s="259" t="str">
        <f t="shared" si="17"/>
        <v>ок</v>
      </c>
      <c r="AN160" s="259" t="str">
        <f t="shared" si="18"/>
        <v>ок</v>
      </c>
      <c r="AO160" s="259" t="str">
        <f t="shared" si="19"/>
        <v>ок</v>
      </c>
      <c r="AP160" s="259" t="str">
        <f t="shared" si="20"/>
        <v>ок</v>
      </c>
      <c r="AQ160" s="259" t="str">
        <f t="shared" si="21"/>
        <v>ок</v>
      </c>
      <c r="AR160" s="260" t="e">
        <f t="shared" si="22"/>
        <v>#DIV/0!</v>
      </c>
      <c r="AS160" s="261" t="str">
        <f t="shared" si="23"/>
        <v/>
      </c>
    </row>
    <row r="161" spans="1:45" s="13" customFormat="1" ht="0.75" customHeight="1">
      <c r="A161" s="357"/>
      <c r="B161" s="324"/>
      <c r="C161" s="99">
        <f t="shared" si="24"/>
        <v>0</v>
      </c>
      <c r="D161" s="92"/>
      <c r="E161" s="92"/>
      <c r="F161" s="249"/>
      <c r="G161" s="92"/>
      <c r="H161" s="249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9">
        <f t="shared" si="0"/>
        <v>0</v>
      </c>
      <c r="X161" s="92"/>
      <c r="Y161" s="92"/>
      <c r="Z161" s="92"/>
      <c r="AA161" s="92"/>
      <c r="AB161" s="92"/>
      <c r="AC161" s="92"/>
      <c r="AD161" s="92"/>
      <c r="AE161" s="92"/>
      <c r="AF161" s="332"/>
      <c r="AG161" s="108"/>
      <c r="AH161" s="332"/>
      <c r="AI161" s="332"/>
      <c r="AJ161" s="332"/>
      <c r="AK161" s="334"/>
      <c r="AL161" s="332"/>
      <c r="AM161" s="259" t="str">
        <f t="shared" si="17"/>
        <v>ок</v>
      </c>
      <c r="AN161" s="259" t="str">
        <f t="shared" si="18"/>
        <v>ок</v>
      </c>
      <c r="AO161" s="259" t="str">
        <f t="shared" si="19"/>
        <v>ок</v>
      </c>
      <c r="AP161" s="259" t="str">
        <f t="shared" si="20"/>
        <v>ок</v>
      </c>
      <c r="AQ161" s="259" t="str">
        <f t="shared" si="21"/>
        <v>ок</v>
      </c>
      <c r="AR161" s="260" t="e">
        <f t="shared" si="22"/>
        <v>#DIV/0!</v>
      </c>
      <c r="AS161" s="261" t="str">
        <f t="shared" si="23"/>
        <v/>
      </c>
    </row>
    <row r="162" spans="1:45" s="13" customFormat="1" ht="24">
      <c r="A162" s="360" t="s">
        <v>522</v>
      </c>
      <c r="B162" s="363" t="s">
        <v>406</v>
      </c>
      <c r="C162" s="99">
        <f t="shared" si="24"/>
        <v>0</v>
      </c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9">
        <f t="shared" si="0"/>
        <v>0</v>
      </c>
      <c r="X162" s="92"/>
      <c r="Y162" s="92"/>
      <c r="Z162" s="92"/>
      <c r="AA162" s="92"/>
      <c r="AB162" s="92"/>
      <c r="AC162" s="92"/>
      <c r="AD162" s="92"/>
      <c r="AE162" s="92"/>
      <c r="AF162" s="302"/>
      <c r="AG162" s="108"/>
      <c r="AH162" s="302"/>
      <c r="AI162" s="302"/>
      <c r="AJ162" s="302"/>
      <c r="AK162" s="303"/>
      <c r="AL162" s="302"/>
      <c r="AM162" s="259" t="str">
        <f t="shared" si="17"/>
        <v>ок</v>
      </c>
      <c r="AN162" s="259" t="str">
        <f t="shared" si="18"/>
        <v>ок</v>
      </c>
      <c r="AO162" s="259" t="str">
        <f t="shared" si="19"/>
        <v>ок</v>
      </c>
      <c r="AP162" s="259" t="str">
        <f t="shared" si="20"/>
        <v>ок</v>
      </c>
      <c r="AQ162" s="259" t="str">
        <f t="shared" si="21"/>
        <v>ок</v>
      </c>
      <c r="AR162" s="260" t="e">
        <f t="shared" si="22"/>
        <v>#DIV/0!</v>
      </c>
      <c r="AS162" s="261" t="str">
        <f t="shared" si="23"/>
        <v>O</v>
      </c>
    </row>
    <row r="163" spans="1:45" s="13" customFormat="1" ht="12.75">
      <c r="A163" s="357" t="s">
        <v>609</v>
      </c>
      <c r="B163" s="324" t="s">
        <v>406</v>
      </c>
      <c r="C163" s="99">
        <f t="shared" si="24"/>
        <v>6</v>
      </c>
      <c r="D163" s="92">
        <v>6</v>
      </c>
      <c r="E163" s="92">
        <v>6</v>
      </c>
      <c r="F163" s="92">
        <v>0</v>
      </c>
      <c r="G163" s="92">
        <v>6</v>
      </c>
      <c r="H163" s="92">
        <v>0</v>
      </c>
      <c r="I163" s="92">
        <v>0</v>
      </c>
      <c r="J163" s="92">
        <v>4</v>
      </c>
      <c r="K163" s="92">
        <v>0</v>
      </c>
      <c r="L163" s="92">
        <v>0</v>
      </c>
      <c r="M163" s="92">
        <v>0</v>
      </c>
      <c r="N163" s="92">
        <v>0</v>
      </c>
      <c r="O163" s="92">
        <v>0</v>
      </c>
      <c r="P163" s="92">
        <v>1</v>
      </c>
      <c r="Q163" s="92">
        <v>0</v>
      </c>
      <c r="R163" s="92">
        <v>1</v>
      </c>
      <c r="S163" s="92">
        <v>2</v>
      </c>
      <c r="T163" s="92">
        <v>2</v>
      </c>
      <c r="U163" s="92">
        <v>2</v>
      </c>
      <c r="V163" s="92">
        <v>0</v>
      </c>
      <c r="W163" s="99">
        <f t="shared" si="0"/>
        <v>0</v>
      </c>
      <c r="X163" s="92">
        <v>0</v>
      </c>
      <c r="Y163" s="92">
        <v>0</v>
      </c>
      <c r="Z163" s="92">
        <v>0</v>
      </c>
      <c r="AA163" s="92">
        <v>0</v>
      </c>
      <c r="AB163" s="92">
        <v>0</v>
      </c>
      <c r="AC163" s="92">
        <v>0</v>
      </c>
      <c r="AD163" s="92">
        <v>0</v>
      </c>
      <c r="AE163" s="92">
        <v>0</v>
      </c>
      <c r="AF163" s="332">
        <v>1</v>
      </c>
      <c r="AG163" s="108">
        <v>3</v>
      </c>
      <c r="AH163" s="332">
        <v>2</v>
      </c>
      <c r="AI163" s="332">
        <v>0</v>
      </c>
      <c r="AJ163" s="332">
        <v>0</v>
      </c>
      <c r="AK163" s="334">
        <v>6</v>
      </c>
      <c r="AL163" s="332" t="s">
        <v>222</v>
      </c>
      <c r="AM163" s="259" t="str">
        <f t="shared" si="17"/>
        <v>ок</v>
      </c>
      <c r="AN163" s="259" t="str">
        <f t="shared" si="18"/>
        <v>ок</v>
      </c>
      <c r="AO163" s="259" t="str">
        <f t="shared" si="19"/>
        <v>ок</v>
      </c>
      <c r="AP163" s="259" t="str">
        <f t="shared" si="20"/>
        <v>ок</v>
      </c>
      <c r="AQ163" s="259" t="str">
        <f t="shared" si="21"/>
        <v>ок</v>
      </c>
      <c r="AR163" s="260">
        <f t="shared" si="22"/>
        <v>0</v>
      </c>
      <c r="AS163" s="261" t="str">
        <f t="shared" si="23"/>
        <v>Oмуниципальная</v>
      </c>
    </row>
    <row r="164" spans="1:45" s="13" customFormat="1" ht="12" customHeight="1">
      <c r="A164" s="357"/>
      <c r="B164" s="324"/>
      <c r="C164" s="99">
        <f t="shared" si="24"/>
        <v>0</v>
      </c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9">
        <f t="shared" si="0"/>
        <v>0</v>
      </c>
      <c r="X164" s="92"/>
      <c r="Y164" s="92"/>
      <c r="Z164" s="92"/>
      <c r="AA164" s="92"/>
      <c r="AB164" s="92"/>
      <c r="AC164" s="92"/>
      <c r="AD164" s="92"/>
      <c r="AE164" s="92"/>
      <c r="AF164" s="332"/>
      <c r="AG164" s="108"/>
      <c r="AH164" s="332"/>
      <c r="AI164" s="332"/>
      <c r="AJ164" s="332"/>
      <c r="AK164" s="334"/>
      <c r="AL164" s="332"/>
      <c r="AM164" s="259" t="str">
        <f t="shared" si="17"/>
        <v>ок</v>
      </c>
      <c r="AN164" s="259" t="str">
        <f t="shared" si="18"/>
        <v>ок</v>
      </c>
      <c r="AO164" s="259" t="str">
        <f t="shared" si="19"/>
        <v>ок</v>
      </c>
      <c r="AP164" s="259" t="str">
        <f t="shared" si="20"/>
        <v>ок</v>
      </c>
      <c r="AQ164" s="259" t="str">
        <f t="shared" si="21"/>
        <v>ок</v>
      </c>
      <c r="AR164" s="260" t="e">
        <f t="shared" si="22"/>
        <v>#DIV/0!</v>
      </c>
      <c r="AS164" s="261" t="str">
        <f t="shared" si="23"/>
        <v/>
      </c>
    </row>
    <row r="165" spans="1:45" s="13" customFormat="1" ht="12.75" hidden="1">
      <c r="A165" s="357"/>
      <c r="B165" s="324"/>
      <c r="C165" s="99">
        <f t="shared" si="24"/>
        <v>0</v>
      </c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9">
        <f t="shared" si="0"/>
        <v>0</v>
      </c>
      <c r="X165" s="92"/>
      <c r="Y165" s="92"/>
      <c r="Z165" s="92"/>
      <c r="AA165" s="92"/>
      <c r="AB165" s="92"/>
      <c r="AC165" s="92"/>
      <c r="AD165" s="92"/>
      <c r="AE165" s="92"/>
      <c r="AF165" s="332"/>
      <c r="AG165" s="108"/>
      <c r="AH165" s="332"/>
      <c r="AI165" s="332"/>
      <c r="AJ165" s="332"/>
      <c r="AK165" s="334"/>
      <c r="AL165" s="332"/>
      <c r="AM165" s="259" t="str">
        <f t="shared" si="17"/>
        <v>ок</v>
      </c>
      <c r="AN165" s="259" t="str">
        <f t="shared" si="18"/>
        <v>ок</v>
      </c>
      <c r="AO165" s="259" t="str">
        <f t="shared" si="19"/>
        <v>ок</v>
      </c>
      <c r="AP165" s="259" t="str">
        <f t="shared" si="20"/>
        <v>ок</v>
      </c>
      <c r="AQ165" s="259" t="str">
        <f t="shared" si="21"/>
        <v>ок</v>
      </c>
      <c r="AR165" s="260" t="e">
        <f t="shared" si="22"/>
        <v>#DIV/0!</v>
      </c>
      <c r="AS165" s="261" t="str">
        <f t="shared" si="23"/>
        <v/>
      </c>
    </row>
    <row r="166" spans="1:45" s="13" customFormat="1" ht="12.75" hidden="1">
      <c r="A166" s="357"/>
      <c r="B166" s="324"/>
      <c r="C166" s="99">
        <f t="shared" si="24"/>
        <v>0</v>
      </c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9">
        <f t="shared" si="0"/>
        <v>0</v>
      </c>
      <c r="X166" s="92"/>
      <c r="Y166" s="92"/>
      <c r="Z166" s="92"/>
      <c r="AA166" s="92"/>
      <c r="AB166" s="92"/>
      <c r="AC166" s="92"/>
      <c r="AD166" s="92"/>
      <c r="AE166" s="92"/>
      <c r="AF166" s="332"/>
      <c r="AG166" s="108"/>
      <c r="AH166" s="332"/>
      <c r="AI166" s="332"/>
      <c r="AJ166" s="332"/>
      <c r="AK166" s="334"/>
      <c r="AL166" s="332"/>
      <c r="AM166" s="259" t="str">
        <f t="shared" si="17"/>
        <v>ок</v>
      </c>
      <c r="AN166" s="259" t="str">
        <f t="shared" si="18"/>
        <v>ок</v>
      </c>
      <c r="AO166" s="259" t="str">
        <f t="shared" si="19"/>
        <v>ок</v>
      </c>
      <c r="AP166" s="259" t="str">
        <f t="shared" si="20"/>
        <v>ок</v>
      </c>
      <c r="AQ166" s="259" t="str">
        <f t="shared" si="21"/>
        <v>ок</v>
      </c>
      <c r="AR166" s="260" t="e">
        <f t="shared" si="22"/>
        <v>#DIV/0!</v>
      </c>
      <c r="AS166" s="261" t="str">
        <f t="shared" si="23"/>
        <v/>
      </c>
    </row>
    <row r="167" spans="1:45" s="13" customFormat="1" ht="12.75" hidden="1">
      <c r="A167" s="357"/>
      <c r="B167" s="324"/>
      <c r="C167" s="99">
        <f t="shared" si="24"/>
        <v>0</v>
      </c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9">
        <f t="shared" si="0"/>
        <v>0</v>
      </c>
      <c r="X167" s="92"/>
      <c r="Y167" s="92"/>
      <c r="Z167" s="92"/>
      <c r="AA167" s="92"/>
      <c r="AB167" s="92"/>
      <c r="AC167" s="92"/>
      <c r="AD167" s="92"/>
      <c r="AE167" s="92"/>
      <c r="AF167" s="332"/>
      <c r="AG167" s="108"/>
      <c r="AH167" s="332"/>
      <c r="AI167" s="332"/>
      <c r="AJ167" s="332"/>
      <c r="AK167" s="334"/>
      <c r="AL167" s="332"/>
      <c r="AM167" s="259" t="str">
        <f t="shared" si="17"/>
        <v>ок</v>
      </c>
      <c r="AN167" s="259" t="str">
        <f t="shared" si="18"/>
        <v>ок</v>
      </c>
      <c r="AO167" s="259" t="str">
        <f t="shared" si="19"/>
        <v>ок</v>
      </c>
      <c r="AP167" s="259" t="str">
        <f t="shared" si="20"/>
        <v>ок</v>
      </c>
      <c r="AQ167" s="259" t="str">
        <f t="shared" si="21"/>
        <v>ок</v>
      </c>
      <c r="AR167" s="260" t="e">
        <f t="shared" si="22"/>
        <v>#DIV/0!</v>
      </c>
      <c r="AS167" s="261" t="str">
        <f t="shared" si="23"/>
        <v/>
      </c>
    </row>
    <row r="168" spans="1:45" s="13" customFormat="1" ht="12.75" hidden="1">
      <c r="A168" s="357"/>
      <c r="B168" s="324"/>
      <c r="C168" s="99">
        <f t="shared" si="24"/>
        <v>0</v>
      </c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9">
        <f t="shared" si="0"/>
        <v>0</v>
      </c>
      <c r="X168" s="92"/>
      <c r="Y168" s="92"/>
      <c r="Z168" s="92"/>
      <c r="AA168" s="92"/>
      <c r="AB168" s="92"/>
      <c r="AC168" s="92"/>
      <c r="AD168" s="92"/>
      <c r="AE168" s="92"/>
      <c r="AF168" s="332"/>
      <c r="AG168" s="108"/>
      <c r="AH168" s="332"/>
      <c r="AI168" s="332"/>
      <c r="AJ168" s="332"/>
      <c r="AK168" s="334"/>
      <c r="AL168" s="332"/>
      <c r="AM168" s="259" t="str">
        <f t="shared" si="17"/>
        <v>ок</v>
      </c>
      <c r="AN168" s="259" t="str">
        <f t="shared" si="18"/>
        <v>ок</v>
      </c>
      <c r="AO168" s="259" t="str">
        <f t="shared" si="19"/>
        <v>ок</v>
      </c>
      <c r="AP168" s="259" t="str">
        <f t="shared" si="20"/>
        <v>ок</v>
      </c>
      <c r="AQ168" s="259" t="str">
        <f t="shared" si="21"/>
        <v>ок</v>
      </c>
      <c r="AR168" s="260" t="e">
        <f t="shared" si="22"/>
        <v>#DIV/0!</v>
      </c>
      <c r="AS168" s="261" t="str">
        <f t="shared" si="23"/>
        <v/>
      </c>
    </row>
    <row r="169" spans="1:45" s="13" customFormat="1" ht="12.75" hidden="1">
      <c r="A169" s="357"/>
      <c r="B169" s="324"/>
      <c r="C169" s="99">
        <f t="shared" si="24"/>
        <v>0</v>
      </c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9">
        <f t="shared" si="0"/>
        <v>0</v>
      </c>
      <c r="X169" s="92"/>
      <c r="Y169" s="92"/>
      <c r="Z169" s="92"/>
      <c r="AA169" s="92"/>
      <c r="AB169" s="92"/>
      <c r="AC169" s="92"/>
      <c r="AD169" s="92"/>
      <c r="AE169" s="92"/>
      <c r="AF169" s="332"/>
      <c r="AG169" s="108"/>
      <c r="AH169" s="332"/>
      <c r="AI169" s="332"/>
      <c r="AJ169" s="332"/>
      <c r="AK169" s="334"/>
      <c r="AL169" s="332"/>
      <c r="AM169" s="259" t="str">
        <f t="shared" si="17"/>
        <v>ок</v>
      </c>
      <c r="AN169" s="259" t="str">
        <f t="shared" si="18"/>
        <v>ок</v>
      </c>
      <c r="AO169" s="259" t="str">
        <f t="shared" si="19"/>
        <v>ок</v>
      </c>
      <c r="AP169" s="259" t="str">
        <f t="shared" si="20"/>
        <v>ок</v>
      </c>
      <c r="AQ169" s="259" t="str">
        <f t="shared" si="21"/>
        <v>ок</v>
      </c>
      <c r="AR169" s="260" t="e">
        <f t="shared" si="22"/>
        <v>#DIV/0!</v>
      </c>
      <c r="AS169" s="261" t="str">
        <f t="shared" si="23"/>
        <v/>
      </c>
    </row>
    <row r="170" spans="1:45" s="13" customFormat="1" ht="12.75" hidden="1">
      <c r="A170" s="357"/>
      <c r="B170" s="324"/>
      <c r="C170" s="99">
        <f t="shared" si="24"/>
        <v>0</v>
      </c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9">
        <f t="shared" si="0"/>
        <v>0</v>
      </c>
      <c r="X170" s="92"/>
      <c r="Y170" s="92"/>
      <c r="Z170" s="92"/>
      <c r="AA170" s="92"/>
      <c r="AB170" s="92"/>
      <c r="AC170" s="92"/>
      <c r="AD170" s="92"/>
      <c r="AE170" s="92"/>
      <c r="AF170" s="332"/>
      <c r="AG170" s="108"/>
      <c r="AH170" s="332"/>
      <c r="AI170" s="332"/>
      <c r="AJ170" s="332"/>
      <c r="AK170" s="334"/>
      <c r="AL170" s="332"/>
      <c r="AM170" s="259" t="str">
        <f t="shared" si="17"/>
        <v>ок</v>
      </c>
      <c r="AN170" s="259" t="str">
        <f t="shared" si="18"/>
        <v>ок</v>
      </c>
      <c r="AO170" s="259" t="str">
        <f t="shared" si="19"/>
        <v>ок</v>
      </c>
      <c r="AP170" s="259" t="str">
        <f t="shared" si="20"/>
        <v>ок</v>
      </c>
      <c r="AQ170" s="259" t="str">
        <f t="shared" si="21"/>
        <v>ок</v>
      </c>
      <c r="AR170" s="260" t="e">
        <f t="shared" si="22"/>
        <v>#DIV/0!</v>
      </c>
      <c r="AS170" s="261" t="str">
        <f t="shared" si="23"/>
        <v/>
      </c>
    </row>
    <row r="171" spans="1:45" s="13" customFormat="1" ht="12.75" hidden="1">
      <c r="A171" s="357"/>
      <c r="B171" s="324"/>
      <c r="C171" s="99">
        <f t="shared" si="24"/>
        <v>0</v>
      </c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9">
        <f t="shared" si="0"/>
        <v>0</v>
      </c>
      <c r="X171" s="92"/>
      <c r="Y171" s="92"/>
      <c r="Z171" s="92"/>
      <c r="AA171" s="92"/>
      <c r="AB171" s="92"/>
      <c r="AC171" s="92"/>
      <c r="AD171" s="92"/>
      <c r="AE171" s="92"/>
      <c r="AF171" s="332"/>
      <c r="AG171" s="108"/>
      <c r="AH171" s="332"/>
      <c r="AI171" s="332"/>
      <c r="AJ171" s="332"/>
      <c r="AK171" s="334"/>
      <c r="AL171" s="332"/>
      <c r="AM171" s="259" t="str">
        <f t="shared" si="17"/>
        <v>ок</v>
      </c>
      <c r="AN171" s="259" t="str">
        <f t="shared" si="18"/>
        <v>ок</v>
      </c>
      <c r="AO171" s="259" t="str">
        <f t="shared" si="19"/>
        <v>ок</v>
      </c>
      <c r="AP171" s="259" t="str">
        <f t="shared" si="20"/>
        <v>ок</v>
      </c>
      <c r="AQ171" s="259" t="str">
        <f t="shared" si="21"/>
        <v>ок</v>
      </c>
      <c r="AR171" s="260" t="e">
        <f t="shared" si="22"/>
        <v>#DIV/0!</v>
      </c>
      <c r="AS171" s="261" t="str">
        <f t="shared" si="23"/>
        <v/>
      </c>
    </row>
    <row r="172" spans="1:45" s="13" customFormat="1" ht="12.75" hidden="1">
      <c r="A172" s="360"/>
      <c r="B172" s="324"/>
      <c r="C172" s="99">
        <f t="shared" si="24"/>
        <v>0</v>
      </c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9">
        <f t="shared" si="0"/>
        <v>0</v>
      </c>
      <c r="X172" s="92"/>
      <c r="Y172" s="92"/>
      <c r="Z172" s="92"/>
      <c r="AA172" s="92"/>
      <c r="AB172" s="92"/>
      <c r="AC172" s="92"/>
      <c r="AD172" s="92"/>
      <c r="AE172" s="92"/>
      <c r="AF172" s="332"/>
      <c r="AG172" s="108"/>
      <c r="AH172" s="332"/>
      <c r="AI172" s="332"/>
      <c r="AJ172" s="332"/>
      <c r="AK172" s="334"/>
      <c r="AL172" s="332"/>
      <c r="AM172" s="259" t="str">
        <f t="shared" si="17"/>
        <v>ок</v>
      </c>
      <c r="AN172" s="259" t="str">
        <f t="shared" si="18"/>
        <v>ок</v>
      </c>
      <c r="AO172" s="259" t="str">
        <f t="shared" si="19"/>
        <v>ок</v>
      </c>
      <c r="AP172" s="259" t="str">
        <f t="shared" si="20"/>
        <v>ок</v>
      </c>
      <c r="AQ172" s="259" t="str">
        <f t="shared" si="21"/>
        <v>ок</v>
      </c>
      <c r="AR172" s="260" t="e">
        <f t="shared" si="22"/>
        <v>#DIV/0!</v>
      </c>
      <c r="AS172" s="261" t="str">
        <f t="shared" si="23"/>
        <v/>
      </c>
    </row>
    <row r="173" spans="1:45" s="13" customFormat="1" ht="12.75">
      <c r="A173" s="360" t="s">
        <v>280</v>
      </c>
      <c r="B173" s="363" t="s">
        <v>513</v>
      </c>
      <c r="C173" s="99">
        <f t="shared" si="24"/>
        <v>0</v>
      </c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9">
        <f t="shared" si="0"/>
        <v>0</v>
      </c>
      <c r="X173" s="92"/>
      <c r="Y173" s="92"/>
      <c r="Z173" s="92"/>
      <c r="AA173" s="92"/>
      <c r="AB173" s="92"/>
      <c r="AC173" s="92"/>
      <c r="AD173" s="92"/>
      <c r="AE173" s="92"/>
      <c r="AF173" s="332"/>
      <c r="AG173" s="108"/>
      <c r="AH173" s="332"/>
      <c r="AI173" s="332"/>
      <c r="AJ173" s="332"/>
      <c r="AK173" s="334"/>
      <c r="AL173" s="162"/>
      <c r="AM173" s="259" t="str">
        <f t="shared" si="17"/>
        <v>ок</v>
      </c>
      <c r="AN173" s="259" t="str">
        <f t="shared" si="18"/>
        <v>ок</v>
      </c>
      <c r="AO173" s="259" t="str">
        <f t="shared" si="19"/>
        <v>ок</v>
      </c>
      <c r="AP173" s="259" t="str">
        <f t="shared" si="20"/>
        <v>ок</v>
      </c>
      <c r="AQ173" s="259" t="str">
        <f t="shared" si="21"/>
        <v>ок</v>
      </c>
      <c r="AR173" s="260" t="e">
        <f t="shared" si="22"/>
        <v>#DIV/0!</v>
      </c>
      <c r="AS173" s="261" t="str">
        <f t="shared" si="23"/>
        <v>P</v>
      </c>
    </row>
    <row r="174" spans="1:45" s="13" customFormat="1" ht="12.75">
      <c r="A174" s="357" t="s">
        <v>610</v>
      </c>
      <c r="B174" s="380" t="s">
        <v>513</v>
      </c>
      <c r="C174" s="99">
        <f t="shared" si="24"/>
        <v>32</v>
      </c>
      <c r="D174" s="92">
        <v>32</v>
      </c>
      <c r="E174" s="92">
        <v>32</v>
      </c>
      <c r="F174" s="92">
        <v>0</v>
      </c>
      <c r="G174" s="92">
        <v>32</v>
      </c>
      <c r="H174" s="92">
        <v>0</v>
      </c>
      <c r="I174" s="92">
        <v>0</v>
      </c>
      <c r="J174" s="92">
        <v>25</v>
      </c>
      <c r="K174" s="92">
        <v>0</v>
      </c>
      <c r="L174" s="92">
        <v>0</v>
      </c>
      <c r="M174" s="92">
        <v>0</v>
      </c>
      <c r="N174" s="92">
        <v>1</v>
      </c>
      <c r="O174" s="92">
        <v>4</v>
      </c>
      <c r="P174" s="92">
        <v>2</v>
      </c>
      <c r="Q174" s="92">
        <v>9</v>
      </c>
      <c r="R174" s="92">
        <v>0</v>
      </c>
      <c r="S174" s="92">
        <v>15</v>
      </c>
      <c r="T174" s="92">
        <v>16</v>
      </c>
      <c r="U174" s="92">
        <v>1</v>
      </c>
      <c r="V174" s="92">
        <v>0</v>
      </c>
      <c r="W174" s="99">
        <v>0</v>
      </c>
      <c r="X174" s="92">
        <v>0</v>
      </c>
      <c r="Y174" s="92">
        <v>0</v>
      </c>
      <c r="Z174" s="92">
        <v>0</v>
      </c>
      <c r="AA174" s="92">
        <v>0</v>
      </c>
      <c r="AB174" s="92">
        <v>0</v>
      </c>
      <c r="AC174" s="92">
        <v>0</v>
      </c>
      <c r="AD174" s="92">
        <v>5</v>
      </c>
      <c r="AE174" s="92">
        <v>5</v>
      </c>
      <c r="AF174" s="332">
        <v>3</v>
      </c>
      <c r="AG174" s="108">
        <v>17</v>
      </c>
      <c r="AH174" s="332">
        <v>12</v>
      </c>
      <c r="AI174" s="332">
        <v>0</v>
      </c>
      <c r="AJ174" s="332">
        <v>0</v>
      </c>
      <c r="AK174" s="334">
        <v>32</v>
      </c>
      <c r="AL174" s="162" t="s">
        <v>222</v>
      </c>
      <c r="AM174" s="259" t="str">
        <f t="shared" si="17"/>
        <v>ок</v>
      </c>
      <c r="AN174" s="259" t="str">
        <f t="shared" si="18"/>
        <v>ок</v>
      </c>
      <c r="AO174" s="259" t="str">
        <f t="shared" si="19"/>
        <v>ок</v>
      </c>
      <c r="AP174" s="259" t="str">
        <f t="shared" si="20"/>
        <v>ок</v>
      </c>
      <c r="AQ174" s="259" t="str">
        <f t="shared" si="21"/>
        <v>ок</v>
      </c>
      <c r="AR174" s="260">
        <f t="shared" si="22"/>
        <v>0</v>
      </c>
      <c r="AS174" s="261" t="str">
        <f t="shared" si="23"/>
        <v>Pмуниципальная</v>
      </c>
    </row>
    <row r="175" spans="1:45" s="13" customFormat="1" ht="12.75">
      <c r="A175" s="357" t="s">
        <v>611</v>
      </c>
      <c r="B175" s="324" t="s">
        <v>513</v>
      </c>
      <c r="C175" s="99">
        <f t="shared" si="24"/>
        <v>10</v>
      </c>
      <c r="D175" s="92">
        <v>11</v>
      </c>
      <c r="E175" s="92">
        <v>9</v>
      </c>
      <c r="F175" s="92">
        <v>0</v>
      </c>
      <c r="G175" s="92">
        <v>9</v>
      </c>
      <c r="H175" s="92">
        <v>0</v>
      </c>
      <c r="I175" s="92">
        <v>0</v>
      </c>
      <c r="J175" s="92">
        <v>8</v>
      </c>
      <c r="K175" s="92">
        <v>0</v>
      </c>
      <c r="L175" s="92">
        <v>0</v>
      </c>
      <c r="M175" s="92">
        <v>0</v>
      </c>
      <c r="N175" s="92">
        <v>0</v>
      </c>
      <c r="O175" s="92">
        <v>1</v>
      </c>
      <c r="P175" s="92">
        <v>2</v>
      </c>
      <c r="Q175" s="92">
        <v>1</v>
      </c>
      <c r="R175" s="92">
        <v>0</v>
      </c>
      <c r="S175" s="92">
        <v>2</v>
      </c>
      <c r="T175" s="92">
        <v>4</v>
      </c>
      <c r="U175" s="92">
        <v>3</v>
      </c>
      <c r="V175" s="92">
        <v>0</v>
      </c>
      <c r="W175" s="99">
        <f t="shared" si="0"/>
        <v>1</v>
      </c>
      <c r="X175" s="92">
        <v>1</v>
      </c>
      <c r="Y175" s="92">
        <v>1</v>
      </c>
      <c r="Z175" s="92">
        <v>0</v>
      </c>
      <c r="AA175" s="92">
        <v>0</v>
      </c>
      <c r="AB175" s="92">
        <v>0</v>
      </c>
      <c r="AC175" s="92">
        <v>0</v>
      </c>
      <c r="AD175" s="92">
        <v>0</v>
      </c>
      <c r="AE175" s="92">
        <v>2</v>
      </c>
      <c r="AF175" s="332">
        <v>1</v>
      </c>
      <c r="AG175" s="108">
        <v>3</v>
      </c>
      <c r="AH175" s="332">
        <v>5</v>
      </c>
      <c r="AI175" s="332">
        <v>0</v>
      </c>
      <c r="AJ175" s="332">
        <v>0</v>
      </c>
      <c r="AK175" s="334">
        <v>9</v>
      </c>
      <c r="AL175" s="162" t="s">
        <v>222</v>
      </c>
      <c r="AM175" s="259" t="str">
        <f t="shared" si="17"/>
        <v>ок</v>
      </c>
      <c r="AN175" s="259" t="str">
        <f t="shared" si="18"/>
        <v>ок</v>
      </c>
      <c r="AO175" s="259" t="str">
        <f t="shared" si="19"/>
        <v>ок</v>
      </c>
      <c r="AP175" s="259" t="str">
        <f t="shared" si="20"/>
        <v>ок</v>
      </c>
      <c r="AQ175" s="259" t="str">
        <f t="shared" si="21"/>
        <v>ок</v>
      </c>
      <c r="AR175" s="260">
        <f t="shared" si="22"/>
        <v>0</v>
      </c>
      <c r="AS175" s="261" t="str">
        <f t="shared" si="23"/>
        <v>Pмуниципальная</v>
      </c>
    </row>
    <row r="176" spans="1:45" s="13" customFormat="1" ht="12" customHeight="1">
      <c r="A176" s="357" t="s">
        <v>612</v>
      </c>
      <c r="B176" s="324" t="s">
        <v>513</v>
      </c>
      <c r="C176" s="99">
        <f t="shared" si="24"/>
        <v>1</v>
      </c>
      <c r="D176" s="92">
        <v>1</v>
      </c>
      <c r="E176" s="92">
        <v>1</v>
      </c>
      <c r="F176" s="92">
        <v>0</v>
      </c>
      <c r="G176" s="92">
        <v>1</v>
      </c>
      <c r="H176" s="92">
        <v>0</v>
      </c>
      <c r="I176" s="92">
        <v>0</v>
      </c>
      <c r="J176" s="92">
        <v>1</v>
      </c>
      <c r="K176" s="92">
        <v>0</v>
      </c>
      <c r="L176" s="92">
        <v>0</v>
      </c>
      <c r="M176" s="92">
        <v>0</v>
      </c>
      <c r="N176" s="92">
        <v>0</v>
      </c>
      <c r="O176" s="92">
        <v>0</v>
      </c>
      <c r="P176" s="92">
        <v>0</v>
      </c>
      <c r="Q176" s="92">
        <v>0</v>
      </c>
      <c r="R176" s="92">
        <v>0</v>
      </c>
      <c r="S176" s="92">
        <v>0</v>
      </c>
      <c r="T176" s="92">
        <v>1</v>
      </c>
      <c r="U176" s="92">
        <v>0</v>
      </c>
      <c r="V176" s="92">
        <v>0</v>
      </c>
      <c r="W176" s="99">
        <f t="shared" si="0"/>
        <v>0</v>
      </c>
      <c r="X176" s="92">
        <v>0</v>
      </c>
      <c r="Y176" s="92">
        <v>0</v>
      </c>
      <c r="Z176" s="92">
        <v>0</v>
      </c>
      <c r="AA176" s="92">
        <v>0</v>
      </c>
      <c r="AB176" s="92">
        <v>0</v>
      </c>
      <c r="AC176" s="92">
        <v>0</v>
      </c>
      <c r="AD176" s="92">
        <v>0</v>
      </c>
      <c r="AE176" s="92">
        <v>0</v>
      </c>
      <c r="AF176" s="332">
        <v>0</v>
      </c>
      <c r="AG176" s="108">
        <v>1</v>
      </c>
      <c r="AH176" s="332">
        <v>0</v>
      </c>
      <c r="AI176" s="332">
        <v>0</v>
      </c>
      <c r="AJ176" s="332">
        <v>0</v>
      </c>
      <c r="AK176" s="334">
        <v>1</v>
      </c>
      <c r="AL176" s="162" t="s">
        <v>222</v>
      </c>
      <c r="AM176" s="259" t="str">
        <f t="shared" si="17"/>
        <v>ок</v>
      </c>
      <c r="AN176" s="259" t="str">
        <f t="shared" si="18"/>
        <v>ок</v>
      </c>
      <c r="AO176" s="259" t="str">
        <f t="shared" si="19"/>
        <v>ок</v>
      </c>
      <c r="AP176" s="259" t="str">
        <f t="shared" si="20"/>
        <v>ок</v>
      </c>
      <c r="AQ176" s="259" t="str">
        <f t="shared" si="21"/>
        <v>ок</v>
      </c>
      <c r="AR176" s="260">
        <f t="shared" si="22"/>
        <v>0</v>
      </c>
      <c r="AS176" s="261" t="str">
        <f t="shared" si="23"/>
        <v>Pмуниципальная</v>
      </c>
    </row>
    <row r="177" spans="1:45" s="13" customFormat="1" ht="12" hidden="1" customHeight="1">
      <c r="A177" s="357"/>
      <c r="B177" s="324"/>
      <c r="C177" s="99">
        <f t="shared" si="24"/>
        <v>0</v>
      </c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9">
        <f t="shared" si="0"/>
        <v>0</v>
      </c>
      <c r="X177" s="92"/>
      <c r="Y177" s="92"/>
      <c r="Z177" s="92"/>
      <c r="AA177" s="92"/>
      <c r="AB177" s="92"/>
      <c r="AC177" s="92"/>
      <c r="AD177" s="92"/>
      <c r="AE177" s="92"/>
      <c r="AF177" s="332"/>
      <c r="AG177" s="108"/>
      <c r="AH177" s="332"/>
      <c r="AI177" s="332"/>
      <c r="AJ177" s="332"/>
      <c r="AK177" s="334"/>
      <c r="AL177" s="162"/>
      <c r="AM177" s="259" t="str">
        <f t="shared" si="17"/>
        <v>ок</v>
      </c>
      <c r="AN177" s="259" t="str">
        <f t="shared" si="18"/>
        <v>ок</v>
      </c>
      <c r="AO177" s="259" t="str">
        <f t="shared" si="19"/>
        <v>ок</v>
      </c>
      <c r="AP177" s="259" t="str">
        <f t="shared" si="20"/>
        <v>ок</v>
      </c>
      <c r="AQ177" s="259" t="str">
        <f t="shared" si="21"/>
        <v>ок</v>
      </c>
      <c r="AR177" s="260" t="e">
        <f t="shared" si="22"/>
        <v>#DIV/0!</v>
      </c>
      <c r="AS177" s="261" t="str">
        <f t="shared" si="23"/>
        <v/>
      </c>
    </row>
    <row r="178" spans="1:45" s="13" customFormat="1" ht="0.75" hidden="1" customHeight="1">
      <c r="A178" s="357"/>
      <c r="B178" s="324"/>
      <c r="C178" s="99">
        <f t="shared" si="24"/>
        <v>0</v>
      </c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9">
        <f t="shared" si="0"/>
        <v>0</v>
      </c>
      <c r="X178" s="92"/>
      <c r="Y178" s="92"/>
      <c r="Z178" s="92"/>
      <c r="AA178" s="92"/>
      <c r="AB178" s="92"/>
      <c r="AC178" s="92"/>
      <c r="AD178" s="92"/>
      <c r="AE178" s="92"/>
      <c r="AF178" s="332"/>
      <c r="AG178" s="108"/>
      <c r="AH178" s="332"/>
      <c r="AI178" s="332"/>
      <c r="AJ178" s="332"/>
      <c r="AK178" s="334"/>
      <c r="AL178" s="162"/>
      <c r="AM178" s="259" t="str">
        <f t="shared" si="17"/>
        <v>ок</v>
      </c>
      <c r="AN178" s="259" t="str">
        <f t="shared" si="18"/>
        <v>ок</v>
      </c>
      <c r="AO178" s="259" t="str">
        <f t="shared" si="19"/>
        <v>ок</v>
      </c>
      <c r="AP178" s="259" t="str">
        <f t="shared" si="20"/>
        <v>ок</v>
      </c>
      <c r="AQ178" s="259" t="str">
        <f t="shared" si="21"/>
        <v>ок</v>
      </c>
      <c r="AR178" s="260" t="e">
        <f t="shared" si="22"/>
        <v>#DIV/0!</v>
      </c>
      <c r="AS178" s="261" t="str">
        <f t="shared" si="23"/>
        <v/>
      </c>
    </row>
    <row r="179" spans="1:45" s="13" customFormat="1" ht="12.75" hidden="1">
      <c r="A179" s="357"/>
      <c r="B179" s="324"/>
      <c r="C179" s="99">
        <f t="shared" si="24"/>
        <v>0</v>
      </c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9">
        <f t="shared" si="0"/>
        <v>0</v>
      </c>
      <c r="X179" s="92"/>
      <c r="Y179" s="92"/>
      <c r="Z179" s="92"/>
      <c r="AA179" s="92"/>
      <c r="AB179" s="92"/>
      <c r="AC179" s="92"/>
      <c r="AD179" s="92"/>
      <c r="AE179" s="92"/>
      <c r="AF179" s="332"/>
      <c r="AG179" s="108"/>
      <c r="AH179" s="332"/>
      <c r="AI179" s="332"/>
      <c r="AJ179" s="332"/>
      <c r="AK179" s="334"/>
      <c r="AL179" s="162"/>
      <c r="AM179" s="259" t="str">
        <f t="shared" si="17"/>
        <v>ок</v>
      </c>
      <c r="AN179" s="259" t="str">
        <f t="shared" si="18"/>
        <v>ок</v>
      </c>
      <c r="AO179" s="259" t="str">
        <f t="shared" si="19"/>
        <v>ок</v>
      </c>
      <c r="AP179" s="259" t="str">
        <f t="shared" si="20"/>
        <v>ок</v>
      </c>
      <c r="AQ179" s="259" t="str">
        <f t="shared" si="21"/>
        <v>ок</v>
      </c>
      <c r="AR179" s="260" t="e">
        <f t="shared" si="22"/>
        <v>#DIV/0!</v>
      </c>
      <c r="AS179" s="261" t="str">
        <f t="shared" si="23"/>
        <v/>
      </c>
    </row>
    <row r="180" spans="1:45" s="13" customFormat="1" ht="12.75" hidden="1">
      <c r="A180" s="357"/>
      <c r="B180" s="324"/>
      <c r="C180" s="99">
        <f t="shared" si="24"/>
        <v>0</v>
      </c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9">
        <f t="shared" si="0"/>
        <v>0</v>
      </c>
      <c r="X180" s="92"/>
      <c r="Y180" s="92"/>
      <c r="Z180" s="92"/>
      <c r="AA180" s="92"/>
      <c r="AB180" s="92"/>
      <c r="AC180" s="92"/>
      <c r="AD180" s="92"/>
      <c r="AE180" s="92"/>
      <c r="AF180" s="332"/>
      <c r="AG180" s="108"/>
      <c r="AH180" s="332"/>
      <c r="AI180" s="332"/>
      <c r="AJ180" s="332"/>
      <c r="AK180" s="334"/>
      <c r="AL180" s="162"/>
      <c r="AM180" s="259" t="str">
        <f t="shared" si="17"/>
        <v>ок</v>
      </c>
      <c r="AN180" s="259" t="str">
        <f t="shared" si="18"/>
        <v>ок</v>
      </c>
      <c r="AO180" s="259" t="str">
        <f t="shared" si="19"/>
        <v>ок</v>
      </c>
      <c r="AP180" s="259" t="str">
        <f t="shared" si="20"/>
        <v>ок</v>
      </c>
      <c r="AQ180" s="259" t="str">
        <f t="shared" si="21"/>
        <v>ок</v>
      </c>
      <c r="AR180" s="260" t="e">
        <f t="shared" si="22"/>
        <v>#DIV/0!</v>
      </c>
      <c r="AS180" s="261" t="str">
        <f t="shared" si="23"/>
        <v/>
      </c>
    </row>
    <row r="181" spans="1:45" s="13" customFormat="1" ht="12.75" hidden="1">
      <c r="A181" s="357"/>
      <c r="B181" s="324"/>
      <c r="C181" s="99">
        <f t="shared" si="24"/>
        <v>0</v>
      </c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9">
        <f t="shared" si="0"/>
        <v>0</v>
      </c>
      <c r="X181" s="92"/>
      <c r="Y181" s="92"/>
      <c r="Z181" s="92"/>
      <c r="AA181" s="92"/>
      <c r="AB181" s="92"/>
      <c r="AC181" s="92"/>
      <c r="AD181" s="92"/>
      <c r="AE181" s="92"/>
      <c r="AF181" s="332"/>
      <c r="AG181" s="108"/>
      <c r="AH181" s="332"/>
      <c r="AI181" s="332"/>
      <c r="AJ181" s="332"/>
      <c r="AK181" s="334"/>
      <c r="AL181" s="162"/>
      <c r="AM181" s="259" t="str">
        <f t="shared" si="17"/>
        <v>ок</v>
      </c>
      <c r="AN181" s="259" t="str">
        <f t="shared" si="18"/>
        <v>ок</v>
      </c>
      <c r="AO181" s="259" t="str">
        <f t="shared" si="19"/>
        <v>ок</v>
      </c>
      <c r="AP181" s="259" t="str">
        <f t="shared" si="20"/>
        <v>ок</v>
      </c>
      <c r="AQ181" s="259" t="str">
        <f t="shared" si="21"/>
        <v>ок</v>
      </c>
      <c r="AR181" s="260" t="e">
        <f t="shared" si="22"/>
        <v>#DIV/0!</v>
      </c>
      <c r="AS181" s="261" t="str">
        <f t="shared" si="23"/>
        <v/>
      </c>
    </row>
    <row r="182" spans="1:45" s="13" customFormat="1" ht="12.75" hidden="1">
      <c r="A182" s="357"/>
      <c r="B182" s="324"/>
      <c r="C182" s="99">
        <f t="shared" si="24"/>
        <v>0</v>
      </c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9">
        <f t="shared" si="0"/>
        <v>0</v>
      </c>
      <c r="X182" s="92"/>
      <c r="Y182" s="92"/>
      <c r="Z182" s="92"/>
      <c r="AA182" s="92"/>
      <c r="AB182" s="92"/>
      <c r="AC182" s="92"/>
      <c r="AD182" s="92"/>
      <c r="AE182" s="92"/>
      <c r="AF182" s="332"/>
      <c r="AG182" s="108"/>
      <c r="AH182" s="332"/>
      <c r="AI182" s="332"/>
      <c r="AJ182" s="332"/>
      <c r="AK182" s="334"/>
      <c r="AL182" s="162"/>
      <c r="AM182" s="259" t="str">
        <f t="shared" si="17"/>
        <v>ок</v>
      </c>
      <c r="AN182" s="259" t="str">
        <f t="shared" si="18"/>
        <v>ок</v>
      </c>
      <c r="AO182" s="259" t="str">
        <f t="shared" si="19"/>
        <v>ок</v>
      </c>
      <c r="AP182" s="259" t="str">
        <f t="shared" si="20"/>
        <v>ок</v>
      </c>
      <c r="AQ182" s="259" t="str">
        <f t="shared" si="21"/>
        <v>ок</v>
      </c>
      <c r="AR182" s="260" t="e">
        <f t="shared" si="22"/>
        <v>#DIV/0!</v>
      </c>
      <c r="AS182" s="261" t="str">
        <f t="shared" si="23"/>
        <v/>
      </c>
    </row>
    <row r="183" spans="1:45" s="13" customFormat="1" ht="12.75" hidden="1">
      <c r="A183" s="357"/>
      <c r="B183" s="324"/>
      <c r="C183" s="99">
        <f t="shared" si="24"/>
        <v>0</v>
      </c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9">
        <f t="shared" si="0"/>
        <v>0</v>
      </c>
      <c r="X183" s="92"/>
      <c r="Y183" s="92"/>
      <c r="Z183" s="92"/>
      <c r="AA183" s="92"/>
      <c r="AB183" s="92"/>
      <c r="AC183" s="92"/>
      <c r="AD183" s="92"/>
      <c r="AE183" s="92"/>
      <c r="AF183" s="332"/>
      <c r="AG183" s="108"/>
      <c r="AH183" s="332"/>
      <c r="AI183" s="332"/>
      <c r="AJ183" s="332"/>
      <c r="AK183" s="334"/>
      <c r="AL183" s="162"/>
      <c r="AM183" s="259" t="str">
        <f t="shared" si="17"/>
        <v>ок</v>
      </c>
      <c r="AN183" s="259" t="str">
        <f t="shared" si="18"/>
        <v>ок</v>
      </c>
      <c r="AO183" s="259" t="str">
        <f t="shared" si="19"/>
        <v>ок</v>
      </c>
      <c r="AP183" s="259" t="str">
        <f t="shared" si="20"/>
        <v>ок</v>
      </c>
      <c r="AQ183" s="259" t="str">
        <f t="shared" si="21"/>
        <v>ок</v>
      </c>
      <c r="AR183" s="260" t="e">
        <f t="shared" si="22"/>
        <v>#DIV/0!</v>
      </c>
      <c r="AS183" s="261" t="str">
        <f t="shared" si="23"/>
        <v/>
      </c>
    </row>
    <row r="184" spans="1:45" s="13" customFormat="1" ht="24">
      <c r="A184" s="360" t="s">
        <v>478</v>
      </c>
      <c r="B184" s="363" t="s">
        <v>479</v>
      </c>
      <c r="C184" s="99">
        <f t="shared" si="24"/>
        <v>0</v>
      </c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9">
        <f t="shared" si="0"/>
        <v>0</v>
      </c>
      <c r="X184" s="92"/>
      <c r="Y184" s="92"/>
      <c r="Z184" s="92"/>
      <c r="AA184" s="92"/>
      <c r="AB184" s="92"/>
      <c r="AC184" s="92"/>
      <c r="AD184" s="92"/>
      <c r="AE184" s="92"/>
      <c r="AF184" s="302"/>
      <c r="AG184" s="108"/>
      <c r="AH184" s="302"/>
      <c r="AI184" s="302"/>
      <c r="AJ184" s="302"/>
      <c r="AK184" s="303"/>
      <c r="AL184" s="162"/>
      <c r="AM184" s="259" t="str">
        <f t="shared" si="17"/>
        <v>ок</v>
      </c>
      <c r="AN184" s="259" t="str">
        <f t="shared" si="18"/>
        <v>ок</v>
      </c>
      <c r="AO184" s="259" t="str">
        <f t="shared" si="19"/>
        <v>ок</v>
      </c>
      <c r="AP184" s="259" t="str">
        <f t="shared" si="20"/>
        <v>ок</v>
      </c>
      <c r="AQ184" s="259" t="str">
        <f t="shared" si="21"/>
        <v>ок</v>
      </c>
      <c r="AR184" s="260" t="e">
        <f t="shared" si="22"/>
        <v>#DIV/0!</v>
      </c>
      <c r="AS184" s="261" t="str">
        <f t="shared" si="23"/>
        <v>Q</v>
      </c>
    </row>
    <row r="185" spans="1:45" s="13" customFormat="1" ht="12.75">
      <c r="A185" s="357" t="s">
        <v>613</v>
      </c>
      <c r="B185" s="324" t="s">
        <v>479</v>
      </c>
      <c r="C185" s="99">
        <f t="shared" si="24"/>
        <v>10</v>
      </c>
      <c r="D185" s="92">
        <v>10</v>
      </c>
      <c r="E185" s="92">
        <v>10</v>
      </c>
      <c r="F185" s="92">
        <v>0</v>
      </c>
      <c r="G185" s="92">
        <v>10</v>
      </c>
      <c r="H185" s="92">
        <v>0</v>
      </c>
      <c r="I185" s="92">
        <v>0</v>
      </c>
      <c r="J185" s="92">
        <v>9</v>
      </c>
      <c r="K185" s="92">
        <v>0</v>
      </c>
      <c r="L185" s="92">
        <v>0</v>
      </c>
      <c r="M185" s="92">
        <v>0</v>
      </c>
      <c r="N185" s="92">
        <v>1</v>
      </c>
      <c r="O185" s="92">
        <v>0</v>
      </c>
      <c r="P185" s="92">
        <v>0</v>
      </c>
      <c r="Q185" s="92">
        <v>2</v>
      </c>
      <c r="R185" s="92">
        <v>0</v>
      </c>
      <c r="S185" s="92">
        <v>0</v>
      </c>
      <c r="T185" s="92">
        <v>9</v>
      </c>
      <c r="U185" s="92">
        <v>1</v>
      </c>
      <c r="V185" s="92">
        <v>0</v>
      </c>
      <c r="W185" s="99">
        <f t="shared" si="0"/>
        <v>0</v>
      </c>
      <c r="X185" s="92">
        <v>0</v>
      </c>
      <c r="Y185" s="92">
        <v>0</v>
      </c>
      <c r="Z185" s="92">
        <v>0</v>
      </c>
      <c r="AA185" s="92">
        <v>0</v>
      </c>
      <c r="AB185" s="92">
        <v>0</v>
      </c>
      <c r="AC185" s="92">
        <v>0</v>
      </c>
      <c r="AD185" s="92">
        <v>0</v>
      </c>
      <c r="AE185" s="92">
        <v>0</v>
      </c>
      <c r="AF185" s="332">
        <v>1</v>
      </c>
      <c r="AG185" s="108">
        <v>6</v>
      </c>
      <c r="AH185" s="332">
        <v>3</v>
      </c>
      <c r="AI185" s="332">
        <v>0</v>
      </c>
      <c r="AJ185" s="332">
        <v>0</v>
      </c>
      <c r="AK185" s="334">
        <v>10</v>
      </c>
      <c r="AL185" s="162" t="s">
        <v>165</v>
      </c>
      <c r="AM185" s="259" t="str">
        <f t="shared" si="17"/>
        <v>ок</v>
      </c>
      <c r="AN185" s="259" t="str">
        <f t="shared" si="18"/>
        <v>ок</v>
      </c>
      <c r="AO185" s="259" t="str">
        <f t="shared" si="19"/>
        <v>ок</v>
      </c>
      <c r="AP185" s="259" t="str">
        <f t="shared" si="20"/>
        <v>ок</v>
      </c>
      <c r="AQ185" s="259" t="str">
        <f t="shared" si="21"/>
        <v>ок</v>
      </c>
      <c r="AR185" s="260">
        <f t="shared" si="22"/>
        <v>0</v>
      </c>
      <c r="AS185" s="261" t="str">
        <f t="shared" si="23"/>
        <v>Qобластная</v>
      </c>
    </row>
    <row r="186" spans="1:45" s="13" customFormat="1" ht="21.75" customHeight="1">
      <c r="A186" s="357" t="s">
        <v>614</v>
      </c>
      <c r="B186" s="324" t="s">
        <v>479</v>
      </c>
      <c r="C186" s="99">
        <f t="shared" si="24"/>
        <v>2.5</v>
      </c>
      <c r="D186" s="92">
        <v>2</v>
      </c>
      <c r="E186" s="92">
        <v>3</v>
      </c>
      <c r="F186" s="92">
        <v>0</v>
      </c>
      <c r="G186" s="92">
        <v>3</v>
      </c>
      <c r="H186" s="92">
        <v>0</v>
      </c>
      <c r="I186" s="92">
        <v>0</v>
      </c>
      <c r="J186" s="92">
        <v>3</v>
      </c>
      <c r="K186" s="92">
        <v>0</v>
      </c>
      <c r="L186" s="92">
        <v>0</v>
      </c>
      <c r="M186" s="92">
        <v>0</v>
      </c>
      <c r="N186" s="92">
        <v>0</v>
      </c>
      <c r="O186" s="92">
        <v>0</v>
      </c>
      <c r="P186" s="92">
        <v>0</v>
      </c>
      <c r="Q186" s="92">
        <v>0</v>
      </c>
      <c r="R186" s="92">
        <v>0</v>
      </c>
      <c r="S186" s="92">
        <v>0</v>
      </c>
      <c r="T186" s="92">
        <v>1</v>
      </c>
      <c r="U186" s="92">
        <v>2</v>
      </c>
      <c r="V186" s="92">
        <v>0</v>
      </c>
      <c r="W186" s="99">
        <f t="shared" si="0"/>
        <v>0</v>
      </c>
      <c r="X186" s="92">
        <v>0</v>
      </c>
      <c r="Y186" s="92">
        <v>0</v>
      </c>
      <c r="Z186" s="92">
        <v>0</v>
      </c>
      <c r="AA186" s="92">
        <v>0</v>
      </c>
      <c r="AB186" s="92">
        <v>0</v>
      </c>
      <c r="AC186" s="92">
        <v>0</v>
      </c>
      <c r="AD186" s="92">
        <v>1</v>
      </c>
      <c r="AE186" s="92">
        <v>0</v>
      </c>
      <c r="AF186" s="332">
        <v>0</v>
      </c>
      <c r="AG186" s="108">
        <v>1</v>
      </c>
      <c r="AH186" s="332">
        <v>2</v>
      </c>
      <c r="AI186" s="332">
        <v>0</v>
      </c>
      <c r="AJ186" s="332">
        <v>0</v>
      </c>
      <c r="AK186" s="334">
        <v>3</v>
      </c>
      <c r="AL186" s="162" t="s">
        <v>222</v>
      </c>
      <c r="AM186" s="259" t="str">
        <f t="shared" si="17"/>
        <v>ок</v>
      </c>
      <c r="AN186" s="259" t="str">
        <f t="shared" si="18"/>
        <v>ок</v>
      </c>
      <c r="AO186" s="259" t="str">
        <f t="shared" si="19"/>
        <v>ок</v>
      </c>
      <c r="AP186" s="259" t="str">
        <f t="shared" si="20"/>
        <v>ок</v>
      </c>
      <c r="AQ186" s="259" t="str">
        <f t="shared" si="21"/>
        <v>ок</v>
      </c>
      <c r="AR186" s="260">
        <f t="shared" si="22"/>
        <v>0</v>
      </c>
      <c r="AS186" s="261" t="str">
        <f t="shared" si="23"/>
        <v>Qмуниципальная</v>
      </c>
    </row>
    <row r="187" spans="1:45" s="13" customFormat="1" ht="12.75" hidden="1" customHeight="1">
      <c r="A187" s="357"/>
      <c r="B187" s="324"/>
      <c r="C187" s="99">
        <f t="shared" si="24"/>
        <v>0</v>
      </c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9">
        <f t="shared" si="0"/>
        <v>0</v>
      </c>
      <c r="X187" s="92"/>
      <c r="Y187" s="92"/>
      <c r="Z187" s="92"/>
      <c r="AA187" s="92"/>
      <c r="AB187" s="92"/>
      <c r="AC187" s="92"/>
      <c r="AD187" s="92"/>
      <c r="AE187" s="92"/>
      <c r="AF187" s="332"/>
      <c r="AG187" s="108"/>
      <c r="AH187" s="332"/>
      <c r="AI187" s="332"/>
      <c r="AJ187" s="332"/>
      <c r="AK187" s="334"/>
      <c r="AL187" s="162"/>
      <c r="AM187" s="259" t="str">
        <f t="shared" si="17"/>
        <v>ок</v>
      </c>
      <c r="AN187" s="259" t="str">
        <f t="shared" si="18"/>
        <v>ок</v>
      </c>
      <c r="AO187" s="259" t="str">
        <f t="shared" si="19"/>
        <v>ок</v>
      </c>
      <c r="AP187" s="259" t="str">
        <f t="shared" si="20"/>
        <v>ок</v>
      </c>
      <c r="AQ187" s="259" t="str">
        <f t="shared" si="21"/>
        <v>ок</v>
      </c>
      <c r="AR187" s="260" t="e">
        <f t="shared" si="22"/>
        <v>#DIV/0!</v>
      </c>
      <c r="AS187" s="261" t="str">
        <f t="shared" si="23"/>
        <v/>
      </c>
    </row>
    <row r="188" spans="1:45" s="13" customFormat="1" ht="1.5" hidden="1" customHeight="1">
      <c r="A188" s="357"/>
      <c r="B188" s="324"/>
      <c r="C188" s="99">
        <f t="shared" si="24"/>
        <v>0</v>
      </c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9">
        <f t="shared" si="0"/>
        <v>0</v>
      </c>
      <c r="X188" s="92"/>
      <c r="Y188" s="92"/>
      <c r="Z188" s="92"/>
      <c r="AA188" s="92"/>
      <c r="AB188" s="92"/>
      <c r="AC188" s="92"/>
      <c r="AD188" s="92"/>
      <c r="AE188" s="92"/>
      <c r="AF188" s="332"/>
      <c r="AG188" s="108"/>
      <c r="AH188" s="332"/>
      <c r="AI188" s="332"/>
      <c r="AJ188" s="332"/>
      <c r="AK188" s="334"/>
      <c r="AL188" s="162"/>
      <c r="AM188" s="259" t="str">
        <f t="shared" si="17"/>
        <v>ок</v>
      </c>
      <c r="AN188" s="259" t="str">
        <f t="shared" si="18"/>
        <v>ок</v>
      </c>
      <c r="AO188" s="259" t="str">
        <f t="shared" si="19"/>
        <v>ок</v>
      </c>
      <c r="AP188" s="259" t="str">
        <f t="shared" si="20"/>
        <v>ок</v>
      </c>
      <c r="AQ188" s="259" t="str">
        <f t="shared" si="21"/>
        <v>ок</v>
      </c>
      <c r="AR188" s="260" t="e">
        <f t="shared" si="22"/>
        <v>#DIV/0!</v>
      </c>
      <c r="AS188" s="261" t="str">
        <f t="shared" si="23"/>
        <v/>
      </c>
    </row>
    <row r="189" spans="1:45" s="13" customFormat="1" ht="12.75" hidden="1">
      <c r="A189" s="357"/>
      <c r="B189" s="324"/>
      <c r="C189" s="99">
        <f t="shared" si="24"/>
        <v>0</v>
      </c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9">
        <f t="shared" si="0"/>
        <v>0</v>
      </c>
      <c r="X189" s="92"/>
      <c r="Y189" s="92"/>
      <c r="Z189" s="92"/>
      <c r="AA189" s="92"/>
      <c r="AB189" s="92"/>
      <c r="AC189" s="92"/>
      <c r="AD189" s="92"/>
      <c r="AE189" s="92"/>
      <c r="AF189" s="332"/>
      <c r="AG189" s="108"/>
      <c r="AH189" s="332"/>
      <c r="AI189" s="332"/>
      <c r="AJ189" s="332"/>
      <c r="AK189" s="334"/>
      <c r="AL189" s="162"/>
      <c r="AM189" s="259" t="str">
        <f t="shared" si="17"/>
        <v>ок</v>
      </c>
      <c r="AN189" s="259" t="str">
        <f t="shared" si="18"/>
        <v>ок</v>
      </c>
      <c r="AO189" s="259" t="str">
        <f t="shared" si="19"/>
        <v>ок</v>
      </c>
      <c r="AP189" s="259" t="str">
        <f t="shared" si="20"/>
        <v>ок</v>
      </c>
      <c r="AQ189" s="259" t="str">
        <f t="shared" si="21"/>
        <v>ок</v>
      </c>
      <c r="AR189" s="260" t="e">
        <f t="shared" si="22"/>
        <v>#DIV/0!</v>
      </c>
      <c r="AS189" s="261" t="str">
        <f t="shared" si="23"/>
        <v/>
      </c>
    </row>
    <row r="190" spans="1:45" s="13" customFormat="1" ht="12.75" hidden="1">
      <c r="A190" s="357"/>
      <c r="B190" s="324"/>
      <c r="C190" s="99">
        <f t="shared" si="24"/>
        <v>0</v>
      </c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9">
        <f t="shared" si="0"/>
        <v>0</v>
      </c>
      <c r="X190" s="92"/>
      <c r="Y190" s="92"/>
      <c r="Z190" s="92"/>
      <c r="AA190" s="92"/>
      <c r="AB190" s="92"/>
      <c r="AC190" s="92"/>
      <c r="AD190" s="92"/>
      <c r="AE190" s="92"/>
      <c r="AF190" s="332"/>
      <c r="AG190" s="108"/>
      <c r="AH190" s="332"/>
      <c r="AI190" s="332"/>
      <c r="AJ190" s="332"/>
      <c r="AK190" s="334"/>
      <c r="AL190" s="162"/>
      <c r="AM190" s="259" t="str">
        <f t="shared" si="17"/>
        <v>ок</v>
      </c>
      <c r="AN190" s="259" t="str">
        <f t="shared" si="18"/>
        <v>ок</v>
      </c>
      <c r="AO190" s="259" t="str">
        <f t="shared" si="19"/>
        <v>ок</v>
      </c>
      <c r="AP190" s="259" t="str">
        <f t="shared" si="20"/>
        <v>ок</v>
      </c>
      <c r="AQ190" s="259" t="str">
        <f t="shared" si="21"/>
        <v>ок</v>
      </c>
      <c r="AR190" s="260" t="e">
        <f t="shared" si="22"/>
        <v>#DIV/0!</v>
      </c>
      <c r="AS190" s="261" t="str">
        <f t="shared" si="23"/>
        <v/>
      </c>
    </row>
    <row r="191" spans="1:45" s="13" customFormat="1" ht="12.75" hidden="1">
      <c r="A191" s="357"/>
      <c r="B191" s="324"/>
      <c r="C191" s="99">
        <f t="shared" si="24"/>
        <v>0</v>
      </c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9">
        <f t="shared" si="0"/>
        <v>0</v>
      </c>
      <c r="X191" s="92"/>
      <c r="Y191" s="92"/>
      <c r="Z191" s="92"/>
      <c r="AA191" s="92"/>
      <c r="AB191" s="92"/>
      <c r="AC191" s="92"/>
      <c r="AD191" s="92"/>
      <c r="AE191" s="92"/>
      <c r="AF191" s="332"/>
      <c r="AG191" s="108"/>
      <c r="AH191" s="332"/>
      <c r="AI191" s="332"/>
      <c r="AJ191" s="332"/>
      <c r="AK191" s="334"/>
      <c r="AL191" s="162"/>
      <c r="AM191" s="259" t="str">
        <f t="shared" si="17"/>
        <v>ок</v>
      </c>
      <c r="AN191" s="259" t="str">
        <f t="shared" si="18"/>
        <v>ок</v>
      </c>
      <c r="AO191" s="259" t="str">
        <f t="shared" si="19"/>
        <v>ок</v>
      </c>
      <c r="AP191" s="259" t="str">
        <f t="shared" si="20"/>
        <v>ок</v>
      </c>
      <c r="AQ191" s="259" t="str">
        <f t="shared" si="21"/>
        <v>ок</v>
      </c>
      <c r="AR191" s="260" t="e">
        <f t="shared" si="22"/>
        <v>#DIV/0!</v>
      </c>
      <c r="AS191" s="261" t="str">
        <f t="shared" si="23"/>
        <v/>
      </c>
    </row>
    <row r="192" spans="1:45" s="13" customFormat="1" ht="12.75" hidden="1">
      <c r="A192" s="357"/>
      <c r="B192" s="324"/>
      <c r="C192" s="99">
        <f t="shared" si="24"/>
        <v>0</v>
      </c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9">
        <f t="shared" si="0"/>
        <v>0</v>
      </c>
      <c r="X192" s="92"/>
      <c r="Y192" s="92"/>
      <c r="Z192" s="92"/>
      <c r="AA192" s="92"/>
      <c r="AB192" s="92"/>
      <c r="AC192" s="92"/>
      <c r="AD192" s="92"/>
      <c r="AE192" s="92"/>
      <c r="AF192" s="332"/>
      <c r="AG192" s="108"/>
      <c r="AH192" s="332"/>
      <c r="AI192" s="332"/>
      <c r="AJ192" s="332"/>
      <c r="AK192" s="334"/>
      <c r="AL192" s="162"/>
      <c r="AM192" s="259" t="str">
        <f t="shared" si="17"/>
        <v>ок</v>
      </c>
      <c r="AN192" s="259" t="str">
        <f t="shared" si="18"/>
        <v>ок</v>
      </c>
      <c r="AO192" s="259" t="str">
        <f t="shared" si="19"/>
        <v>ок</v>
      </c>
      <c r="AP192" s="259" t="str">
        <f t="shared" si="20"/>
        <v>ок</v>
      </c>
      <c r="AQ192" s="259" t="str">
        <f t="shared" si="21"/>
        <v>ок</v>
      </c>
      <c r="AR192" s="260" t="e">
        <f t="shared" si="22"/>
        <v>#DIV/0!</v>
      </c>
      <c r="AS192" s="261" t="str">
        <f t="shared" si="23"/>
        <v/>
      </c>
    </row>
    <row r="193" spans="1:45" s="13" customFormat="1" ht="12.75" hidden="1">
      <c r="A193" s="357"/>
      <c r="B193" s="324"/>
      <c r="C193" s="99">
        <f t="shared" si="24"/>
        <v>0</v>
      </c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9">
        <f t="shared" si="0"/>
        <v>0</v>
      </c>
      <c r="X193" s="92"/>
      <c r="Y193" s="92"/>
      <c r="Z193" s="92"/>
      <c r="AA193" s="92"/>
      <c r="AB193" s="92"/>
      <c r="AC193" s="92"/>
      <c r="AD193" s="92"/>
      <c r="AE193" s="92"/>
      <c r="AF193" s="332"/>
      <c r="AG193" s="108"/>
      <c r="AH193" s="332"/>
      <c r="AI193" s="332"/>
      <c r="AJ193" s="332"/>
      <c r="AK193" s="334"/>
      <c r="AL193" s="162"/>
      <c r="AM193" s="259" t="str">
        <f t="shared" si="17"/>
        <v>ок</v>
      </c>
      <c r="AN193" s="259" t="str">
        <f t="shared" si="18"/>
        <v>ок</v>
      </c>
      <c r="AO193" s="259" t="str">
        <f t="shared" si="19"/>
        <v>ок</v>
      </c>
      <c r="AP193" s="259" t="str">
        <f t="shared" si="20"/>
        <v>ок</v>
      </c>
      <c r="AQ193" s="259" t="str">
        <f t="shared" si="21"/>
        <v>ок</v>
      </c>
      <c r="AR193" s="260" t="e">
        <f t="shared" si="22"/>
        <v>#DIV/0!</v>
      </c>
      <c r="AS193" s="261" t="str">
        <f t="shared" si="23"/>
        <v/>
      </c>
    </row>
    <row r="194" spans="1:45" s="13" customFormat="1" ht="12.75" hidden="1">
      <c r="A194" s="357"/>
      <c r="B194" s="324"/>
      <c r="C194" s="99">
        <f t="shared" si="24"/>
        <v>0</v>
      </c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9">
        <f t="shared" si="0"/>
        <v>0</v>
      </c>
      <c r="X194" s="92"/>
      <c r="Y194" s="92"/>
      <c r="Z194" s="92"/>
      <c r="AA194" s="92"/>
      <c r="AB194" s="92"/>
      <c r="AC194" s="92"/>
      <c r="AD194" s="92"/>
      <c r="AE194" s="92"/>
      <c r="AF194" s="332"/>
      <c r="AG194" s="108"/>
      <c r="AH194" s="332"/>
      <c r="AI194" s="332"/>
      <c r="AJ194" s="332"/>
      <c r="AK194" s="334"/>
      <c r="AL194" s="162"/>
      <c r="AM194" s="259" t="str">
        <f t="shared" si="17"/>
        <v>ок</v>
      </c>
      <c r="AN194" s="259" t="str">
        <f t="shared" si="18"/>
        <v>ок</v>
      </c>
      <c r="AO194" s="259" t="str">
        <f t="shared" si="19"/>
        <v>ок</v>
      </c>
      <c r="AP194" s="259" t="str">
        <f t="shared" si="20"/>
        <v>ок</v>
      </c>
      <c r="AQ194" s="259" t="str">
        <f t="shared" si="21"/>
        <v>ок</v>
      </c>
      <c r="AR194" s="260" t="e">
        <f t="shared" si="22"/>
        <v>#DIV/0!</v>
      </c>
      <c r="AS194" s="261" t="str">
        <f t="shared" si="23"/>
        <v/>
      </c>
    </row>
    <row r="195" spans="1:45" s="13" customFormat="1" ht="24">
      <c r="A195" s="360" t="s">
        <v>481</v>
      </c>
      <c r="B195" s="363" t="s">
        <v>480</v>
      </c>
      <c r="C195" s="99">
        <f t="shared" si="24"/>
        <v>0</v>
      </c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9">
        <f t="shared" si="0"/>
        <v>0</v>
      </c>
      <c r="X195" s="92"/>
      <c r="Y195" s="92"/>
      <c r="Z195" s="92"/>
      <c r="AA195" s="92"/>
      <c r="AB195" s="92"/>
      <c r="AC195" s="92"/>
      <c r="AD195" s="92"/>
      <c r="AE195" s="92"/>
      <c r="AF195" s="332"/>
      <c r="AG195" s="108"/>
      <c r="AH195" s="332"/>
      <c r="AI195" s="332"/>
      <c r="AJ195" s="332"/>
      <c r="AK195" s="334"/>
      <c r="AL195" s="162"/>
      <c r="AM195" s="259" t="str">
        <f t="shared" si="17"/>
        <v>ок</v>
      </c>
      <c r="AN195" s="259" t="str">
        <f t="shared" si="18"/>
        <v>ок</v>
      </c>
      <c r="AO195" s="259" t="str">
        <f t="shared" si="19"/>
        <v>ок</v>
      </c>
      <c r="AP195" s="259" t="str">
        <f t="shared" si="20"/>
        <v>ок</v>
      </c>
      <c r="AQ195" s="259" t="str">
        <f t="shared" si="21"/>
        <v>ок</v>
      </c>
      <c r="AR195" s="260" t="e">
        <f t="shared" si="22"/>
        <v>#DIV/0!</v>
      </c>
      <c r="AS195" s="261" t="str">
        <f t="shared" si="23"/>
        <v>R</v>
      </c>
    </row>
    <row r="196" spans="1:45" s="13" customFormat="1" ht="12.75">
      <c r="A196" s="357" t="s">
        <v>615</v>
      </c>
      <c r="B196" s="324" t="s">
        <v>480</v>
      </c>
      <c r="C196" s="99">
        <f>(D196+E196)/2</f>
        <v>6</v>
      </c>
      <c r="D196" s="92">
        <v>6</v>
      </c>
      <c r="E196" s="92">
        <v>6</v>
      </c>
      <c r="F196" s="92">
        <v>0</v>
      </c>
      <c r="G196" s="92">
        <v>6</v>
      </c>
      <c r="H196" s="92">
        <v>0</v>
      </c>
      <c r="I196" s="92">
        <v>0</v>
      </c>
      <c r="J196" s="92">
        <v>4</v>
      </c>
      <c r="K196" s="92">
        <v>0</v>
      </c>
      <c r="L196" s="92">
        <v>0</v>
      </c>
      <c r="M196" s="92">
        <v>0</v>
      </c>
      <c r="N196" s="92">
        <v>1</v>
      </c>
      <c r="O196" s="92">
        <v>1</v>
      </c>
      <c r="P196" s="92">
        <v>1</v>
      </c>
      <c r="Q196" s="92">
        <v>0</v>
      </c>
      <c r="R196" s="92">
        <v>1</v>
      </c>
      <c r="S196" s="92">
        <v>0</v>
      </c>
      <c r="T196" s="92">
        <v>5</v>
      </c>
      <c r="U196" s="92">
        <v>0</v>
      </c>
      <c r="V196" s="92">
        <v>1</v>
      </c>
      <c r="W196" s="99">
        <f t="shared" si="0"/>
        <v>0</v>
      </c>
      <c r="X196" s="92">
        <v>0</v>
      </c>
      <c r="Y196" s="92">
        <v>0</v>
      </c>
      <c r="Z196" s="92">
        <v>0</v>
      </c>
      <c r="AA196" s="92">
        <v>0</v>
      </c>
      <c r="AB196" s="92">
        <v>0</v>
      </c>
      <c r="AC196" s="92">
        <v>0</v>
      </c>
      <c r="AD196" s="92">
        <v>0</v>
      </c>
      <c r="AE196" s="92">
        <v>0</v>
      </c>
      <c r="AF196" s="332">
        <v>1</v>
      </c>
      <c r="AG196" s="108">
        <v>4</v>
      </c>
      <c r="AH196" s="332">
        <v>1</v>
      </c>
      <c r="AI196" s="332">
        <v>0</v>
      </c>
      <c r="AJ196" s="332">
        <v>0</v>
      </c>
      <c r="AK196" s="334">
        <v>6</v>
      </c>
      <c r="AL196" s="162" t="s">
        <v>222</v>
      </c>
      <c r="AM196" s="259" t="str">
        <f t="shared" si="17"/>
        <v>ок</v>
      </c>
      <c r="AN196" s="259" t="str">
        <f t="shared" si="18"/>
        <v>ок</v>
      </c>
      <c r="AO196" s="259" t="str">
        <f t="shared" si="19"/>
        <v>ок</v>
      </c>
      <c r="AP196" s="259" t="str">
        <f t="shared" si="20"/>
        <v>ок</v>
      </c>
      <c r="AQ196" s="259" t="str">
        <f t="shared" si="21"/>
        <v>ок</v>
      </c>
      <c r="AR196" s="260">
        <f t="shared" si="22"/>
        <v>0</v>
      </c>
      <c r="AS196" s="261" t="str">
        <f t="shared" si="23"/>
        <v>Rмуниципальная</v>
      </c>
    </row>
    <row r="197" spans="1:45" s="13" customFormat="1" ht="12.75">
      <c r="A197" s="357" t="s">
        <v>616</v>
      </c>
      <c r="B197" s="324" t="s">
        <v>480</v>
      </c>
      <c r="C197" s="99">
        <f t="shared" si="24"/>
        <v>2</v>
      </c>
      <c r="D197" s="92">
        <v>2</v>
      </c>
      <c r="E197" s="92">
        <v>2</v>
      </c>
      <c r="F197" s="92">
        <v>0</v>
      </c>
      <c r="G197" s="92">
        <v>2</v>
      </c>
      <c r="H197" s="92">
        <v>0</v>
      </c>
      <c r="I197" s="92">
        <v>0</v>
      </c>
      <c r="J197" s="92">
        <v>2</v>
      </c>
      <c r="K197" s="92">
        <v>0</v>
      </c>
      <c r="L197" s="92">
        <v>0</v>
      </c>
      <c r="M197" s="92">
        <v>0</v>
      </c>
      <c r="N197" s="92">
        <v>0</v>
      </c>
      <c r="O197" s="92">
        <v>2</v>
      </c>
      <c r="P197" s="92">
        <v>0</v>
      </c>
      <c r="Q197" s="92">
        <v>0</v>
      </c>
      <c r="R197" s="92">
        <v>0</v>
      </c>
      <c r="S197" s="92">
        <v>0</v>
      </c>
      <c r="T197" s="92">
        <v>2</v>
      </c>
      <c r="U197" s="92">
        <v>0</v>
      </c>
      <c r="V197" s="92">
        <v>0</v>
      </c>
      <c r="W197" s="99">
        <v>0</v>
      </c>
      <c r="X197" s="92">
        <v>0</v>
      </c>
      <c r="Y197" s="92">
        <v>0</v>
      </c>
      <c r="Z197" s="92">
        <v>0</v>
      </c>
      <c r="AA197" s="92">
        <v>0</v>
      </c>
      <c r="AB197" s="92">
        <v>0</v>
      </c>
      <c r="AC197" s="92">
        <v>0</v>
      </c>
      <c r="AD197" s="92">
        <v>0</v>
      </c>
      <c r="AE197" s="92">
        <v>0</v>
      </c>
      <c r="AF197" s="332">
        <v>0</v>
      </c>
      <c r="AG197" s="108">
        <v>2</v>
      </c>
      <c r="AH197" s="332">
        <v>0</v>
      </c>
      <c r="AI197" s="332">
        <v>0</v>
      </c>
      <c r="AJ197" s="332">
        <v>0</v>
      </c>
      <c r="AK197" s="334">
        <v>2</v>
      </c>
      <c r="AL197" s="162" t="s">
        <v>222</v>
      </c>
      <c r="AM197" s="259" t="str">
        <f t="shared" si="17"/>
        <v>ок</v>
      </c>
      <c r="AN197" s="259" t="str">
        <f t="shared" si="18"/>
        <v>ок</v>
      </c>
      <c r="AO197" s="259" t="str">
        <f t="shared" si="19"/>
        <v>ок</v>
      </c>
      <c r="AP197" s="259" t="str">
        <f t="shared" si="20"/>
        <v>ок</v>
      </c>
      <c r="AQ197" s="259" t="str">
        <f t="shared" si="21"/>
        <v>ок</v>
      </c>
      <c r="AR197" s="260">
        <f t="shared" si="22"/>
        <v>0</v>
      </c>
      <c r="AS197" s="261" t="str">
        <f t="shared" si="23"/>
        <v>Rмуниципальная</v>
      </c>
    </row>
    <row r="198" spans="1:45" s="13" customFormat="1" ht="0.75" customHeight="1">
      <c r="A198" s="357"/>
      <c r="B198" s="324"/>
      <c r="C198" s="99">
        <f t="shared" si="24"/>
        <v>0</v>
      </c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9">
        <f t="shared" si="0"/>
        <v>0</v>
      </c>
      <c r="X198" s="92"/>
      <c r="Y198" s="92"/>
      <c r="Z198" s="92"/>
      <c r="AA198" s="92"/>
      <c r="AB198" s="92"/>
      <c r="AC198" s="92"/>
      <c r="AD198" s="92"/>
      <c r="AE198" s="92"/>
      <c r="AF198" s="332"/>
      <c r="AG198" s="108"/>
      <c r="AH198" s="332"/>
      <c r="AI198" s="332"/>
      <c r="AJ198" s="332"/>
      <c r="AK198" s="334"/>
      <c r="AL198" s="162"/>
      <c r="AM198" s="259" t="str">
        <f t="shared" si="17"/>
        <v>ок</v>
      </c>
      <c r="AN198" s="259" t="str">
        <f t="shared" si="18"/>
        <v>ок</v>
      </c>
      <c r="AO198" s="259" t="str">
        <f t="shared" si="19"/>
        <v>ок</v>
      </c>
      <c r="AP198" s="259" t="str">
        <f t="shared" si="20"/>
        <v>ок</v>
      </c>
      <c r="AQ198" s="259" t="str">
        <f t="shared" si="21"/>
        <v>ок</v>
      </c>
      <c r="AR198" s="260" t="e">
        <f t="shared" si="22"/>
        <v>#DIV/0!</v>
      </c>
      <c r="AS198" s="261" t="str">
        <f t="shared" si="23"/>
        <v/>
      </c>
    </row>
    <row r="199" spans="1:45" s="13" customFormat="1" ht="12.75" hidden="1">
      <c r="A199" s="357"/>
      <c r="B199" s="324"/>
      <c r="C199" s="99">
        <f t="shared" si="24"/>
        <v>0</v>
      </c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9">
        <f t="shared" si="0"/>
        <v>0</v>
      </c>
      <c r="X199" s="92"/>
      <c r="Y199" s="92"/>
      <c r="Z199" s="92"/>
      <c r="AA199" s="92"/>
      <c r="AB199" s="92"/>
      <c r="AC199" s="92"/>
      <c r="AD199" s="92"/>
      <c r="AE199" s="92"/>
      <c r="AF199" s="332"/>
      <c r="AG199" s="108"/>
      <c r="AH199" s="332"/>
      <c r="AI199" s="332"/>
      <c r="AJ199" s="332"/>
      <c r="AK199" s="334"/>
      <c r="AL199" s="162"/>
      <c r="AM199" s="259" t="str">
        <f t="shared" si="17"/>
        <v>ок</v>
      </c>
      <c r="AN199" s="259" t="str">
        <f t="shared" si="18"/>
        <v>ок</v>
      </c>
      <c r="AO199" s="259" t="str">
        <f t="shared" si="19"/>
        <v>ок</v>
      </c>
      <c r="AP199" s="259" t="str">
        <f t="shared" si="20"/>
        <v>ок</v>
      </c>
      <c r="AQ199" s="259" t="str">
        <f t="shared" si="21"/>
        <v>ок</v>
      </c>
      <c r="AR199" s="260" t="e">
        <f t="shared" si="22"/>
        <v>#DIV/0!</v>
      </c>
      <c r="AS199" s="261" t="str">
        <f t="shared" si="23"/>
        <v/>
      </c>
    </row>
    <row r="200" spans="1:45" s="13" customFormat="1" ht="12.75" hidden="1">
      <c r="A200" s="357"/>
      <c r="B200" s="324"/>
      <c r="C200" s="99">
        <f t="shared" si="24"/>
        <v>0</v>
      </c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9">
        <f t="shared" si="0"/>
        <v>0</v>
      </c>
      <c r="X200" s="92"/>
      <c r="Y200" s="92"/>
      <c r="Z200" s="92"/>
      <c r="AA200" s="92"/>
      <c r="AB200" s="92"/>
      <c r="AC200" s="92"/>
      <c r="AD200" s="92"/>
      <c r="AE200" s="92"/>
      <c r="AF200" s="332"/>
      <c r="AG200" s="108"/>
      <c r="AH200" s="332"/>
      <c r="AI200" s="332"/>
      <c r="AJ200" s="332"/>
      <c r="AK200" s="334"/>
      <c r="AL200" s="162"/>
      <c r="AM200" s="259" t="str">
        <f t="shared" si="17"/>
        <v>ок</v>
      </c>
      <c r="AN200" s="259" t="str">
        <f t="shared" si="18"/>
        <v>ок</v>
      </c>
      <c r="AO200" s="259" t="str">
        <f t="shared" si="19"/>
        <v>ок</v>
      </c>
      <c r="AP200" s="259" t="str">
        <f t="shared" si="20"/>
        <v>ок</v>
      </c>
      <c r="AQ200" s="259" t="str">
        <f t="shared" si="21"/>
        <v>ок</v>
      </c>
      <c r="AR200" s="260" t="e">
        <f t="shared" si="22"/>
        <v>#DIV/0!</v>
      </c>
      <c r="AS200" s="261" t="str">
        <f t="shared" si="23"/>
        <v/>
      </c>
    </row>
    <row r="201" spans="1:45" s="13" customFormat="1" ht="12.75" hidden="1">
      <c r="A201" s="357"/>
      <c r="B201" s="324"/>
      <c r="C201" s="99">
        <f t="shared" si="24"/>
        <v>0</v>
      </c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9">
        <f t="shared" si="0"/>
        <v>0</v>
      </c>
      <c r="X201" s="92"/>
      <c r="Y201" s="92"/>
      <c r="Z201" s="92"/>
      <c r="AA201" s="92"/>
      <c r="AB201" s="92"/>
      <c r="AC201" s="92"/>
      <c r="AD201" s="92"/>
      <c r="AE201" s="92"/>
      <c r="AF201" s="332"/>
      <c r="AG201" s="108"/>
      <c r="AH201" s="332"/>
      <c r="AI201" s="332"/>
      <c r="AJ201" s="332"/>
      <c r="AK201" s="334"/>
      <c r="AL201" s="162"/>
      <c r="AM201" s="259" t="str">
        <f t="shared" si="17"/>
        <v>ок</v>
      </c>
      <c r="AN201" s="259" t="str">
        <f t="shared" si="18"/>
        <v>ок</v>
      </c>
      <c r="AO201" s="259" t="str">
        <f t="shared" si="19"/>
        <v>ок</v>
      </c>
      <c r="AP201" s="259" t="str">
        <f t="shared" si="20"/>
        <v>ок</v>
      </c>
      <c r="AQ201" s="259" t="str">
        <f t="shared" si="21"/>
        <v>ок</v>
      </c>
      <c r="AR201" s="260" t="e">
        <f t="shared" si="22"/>
        <v>#DIV/0!</v>
      </c>
      <c r="AS201" s="261" t="str">
        <f t="shared" si="23"/>
        <v/>
      </c>
    </row>
    <row r="202" spans="1:45" s="13" customFormat="1" ht="12.75" hidden="1">
      <c r="A202" s="357"/>
      <c r="B202" s="324"/>
      <c r="C202" s="99">
        <f t="shared" si="24"/>
        <v>0</v>
      </c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9">
        <f t="shared" si="0"/>
        <v>0</v>
      </c>
      <c r="X202" s="92"/>
      <c r="Y202" s="92"/>
      <c r="Z202" s="92"/>
      <c r="AA202" s="92"/>
      <c r="AB202" s="92"/>
      <c r="AC202" s="92"/>
      <c r="AD202" s="92"/>
      <c r="AE202" s="92"/>
      <c r="AF202" s="332"/>
      <c r="AG202" s="108"/>
      <c r="AH202" s="332"/>
      <c r="AI202" s="332"/>
      <c r="AJ202" s="332"/>
      <c r="AK202" s="334"/>
      <c r="AL202" s="162"/>
      <c r="AM202" s="259" t="str">
        <f t="shared" ref="AM202:AM265" si="25">IF(D202+AD202-AE202=E202,"ок",FALSE)</f>
        <v>ок</v>
      </c>
      <c r="AN202" s="259" t="str">
        <f t="shared" ref="AN202:AN265" si="26">IF(E202=SUM(F202:I202),"ок",FALSE)</f>
        <v>ок</v>
      </c>
      <c r="AO202" s="259" t="str">
        <f t="shared" ref="AO202:AO265" si="27">IF(J202&lt;=E202,"ок",FALSE)</f>
        <v>ок</v>
      </c>
      <c r="AP202" s="259" t="str">
        <f t="shared" ref="AP202:AP265" si="28">IF(E202=SUM(S202:V202),"ок",FALSE)</f>
        <v>ок</v>
      </c>
      <c r="AQ202" s="259" t="str">
        <f t="shared" ref="AQ202:AQ265" si="29">IF(E202=SUM(AF202:AH202),"ок",FALSE)</f>
        <v>ок</v>
      </c>
      <c r="AR202" s="260" t="e">
        <f t="shared" ref="AR202:AR265" si="30">AK202/E202*100-100</f>
        <v>#DIV/0!</v>
      </c>
      <c r="AS202" s="261" t="str">
        <f t="shared" ref="AS202:AS265" si="31">CONCATENATE(B202,AL202)</f>
        <v/>
      </c>
    </row>
    <row r="203" spans="1:45" s="13" customFormat="1" ht="12.75" hidden="1">
      <c r="A203" s="357"/>
      <c r="B203" s="324"/>
      <c r="C203" s="99">
        <f t="shared" si="24"/>
        <v>0</v>
      </c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9">
        <f t="shared" si="0"/>
        <v>0</v>
      </c>
      <c r="X203" s="92"/>
      <c r="Y203" s="92"/>
      <c r="Z203" s="92"/>
      <c r="AA203" s="92"/>
      <c r="AB203" s="92"/>
      <c r="AC203" s="92"/>
      <c r="AD203" s="92"/>
      <c r="AE203" s="92"/>
      <c r="AF203" s="332"/>
      <c r="AG203" s="108"/>
      <c r="AH203" s="332"/>
      <c r="AI203" s="332"/>
      <c r="AJ203" s="332"/>
      <c r="AK203" s="334"/>
      <c r="AL203" s="162"/>
      <c r="AM203" s="259" t="str">
        <f t="shared" si="25"/>
        <v>ок</v>
      </c>
      <c r="AN203" s="259" t="str">
        <f t="shared" si="26"/>
        <v>ок</v>
      </c>
      <c r="AO203" s="259" t="str">
        <f t="shared" si="27"/>
        <v>ок</v>
      </c>
      <c r="AP203" s="259" t="str">
        <f t="shared" si="28"/>
        <v>ок</v>
      </c>
      <c r="AQ203" s="259" t="str">
        <f t="shared" si="29"/>
        <v>ок</v>
      </c>
      <c r="AR203" s="260" t="e">
        <f t="shared" si="30"/>
        <v>#DIV/0!</v>
      </c>
      <c r="AS203" s="261" t="str">
        <f t="shared" si="31"/>
        <v/>
      </c>
    </row>
    <row r="204" spans="1:45" s="13" customFormat="1" ht="12.75" hidden="1">
      <c r="A204" s="357"/>
      <c r="B204" s="324"/>
      <c r="C204" s="99">
        <f t="shared" si="24"/>
        <v>0</v>
      </c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9">
        <f t="shared" si="0"/>
        <v>0</v>
      </c>
      <c r="X204" s="92"/>
      <c r="Y204" s="92"/>
      <c r="Z204" s="92"/>
      <c r="AA204" s="92"/>
      <c r="AB204" s="92"/>
      <c r="AC204" s="92"/>
      <c r="AD204" s="92"/>
      <c r="AE204" s="92"/>
      <c r="AF204" s="332"/>
      <c r="AG204" s="108"/>
      <c r="AH204" s="332"/>
      <c r="AI204" s="332"/>
      <c r="AJ204" s="332"/>
      <c r="AK204" s="334"/>
      <c r="AL204" s="162"/>
      <c r="AM204" s="259" t="str">
        <f t="shared" si="25"/>
        <v>ок</v>
      </c>
      <c r="AN204" s="259" t="str">
        <f t="shared" si="26"/>
        <v>ок</v>
      </c>
      <c r="AO204" s="259" t="str">
        <f t="shared" si="27"/>
        <v>ок</v>
      </c>
      <c r="AP204" s="259" t="str">
        <f t="shared" si="28"/>
        <v>ок</v>
      </c>
      <c r="AQ204" s="259" t="str">
        <f t="shared" si="29"/>
        <v>ок</v>
      </c>
      <c r="AR204" s="260" t="e">
        <f t="shared" si="30"/>
        <v>#DIV/0!</v>
      </c>
      <c r="AS204" s="261" t="str">
        <f t="shared" si="31"/>
        <v/>
      </c>
    </row>
    <row r="205" spans="1:45" s="13" customFormat="1" ht="12.75" hidden="1">
      <c r="A205" s="357"/>
      <c r="B205" s="324"/>
      <c r="C205" s="99">
        <f t="shared" si="24"/>
        <v>0</v>
      </c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9">
        <f t="shared" si="0"/>
        <v>0</v>
      </c>
      <c r="X205" s="92"/>
      <c r="Y205" s="92"/>
      <c r="Z205" s="92"/>
      <c r="AA205" s="92"/>
      <c r="AB205" s="92"/>
      <c r="AC205" s="92"/>
      <c r="AD205" s="92"/>
      <c r="AE205" s="92"/>
      <c r="AF205" s="332"/>
      <c r="AG205" s="108"/>
      <c r="AH205" s="332"/>
      <c r="AI205" s="332"/>
      <c r="AJ205" s="332"/>
      <c r="AK205" s="334"/>
      <c r="AL205" s="162"/>
      <c r="AM205" s="259" t="str">
        <f t="shared" si="25"/>
        <v>ок</v>
      </c>
      <c r="AN205" s="259" t="str">
        <f t="shared" si="26"/>
        <v>ок</v>
      </c>
      <c r="AO205" s="259" t="str">
        <f t="shared" si="27"/>
        <v>ок</v>
      </c>
      <c r="AP205" s="259" t="str">
        <f t="shared" si="28"/>
        <v>ок</v>
      </c>
      <c r="AQ205" s="259" t="str">
        <f t="shared" si="29"/>
        <v>ок</v>
      </c>
      <c r="AR205" s="260" t="e">
        <f t="shared" si="30"/>
        <v>#DIV/0!</v>
      </c>
      <c r="AS205" s="261" t="str">
        <f t="shared" si="31"/>
        <v/>
      </c>
    </row>
    <row r="206" spans="1:45" s="13" customFormat="1" ht="12.75">
      <c r="A206" s="360" t="s">
        <v>482</v>
      </c>
      <c r="B206" s="363" t="s">
        <v>483</v>
      </c>
      <c r="C206" s="99">
        <f t="shared" si="24"/>
        <v>0</v>
      </c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9">
        <f t="shared" si="0"/>
        <v>0</v>
      </c>
      <c r="X206" s="92"/>
      <c r="Y206" s="92"/>
      <c r="Z206" s="92"/>
      <c r="AA206" s="92"/>
      <c r="AB206" s="92"/>
      <c r="AC206" s="92"/>
      <c r="AD206" s="92"/>
      <c r="AE206" s="92"/>
      <c r="AF206" s="332"/>
      <c r="AG206" s="108"/>
      <c r="AH206" s="332"/>
      <c r="AI206" s="332"/>
      <c r="AJ206" s="332"/>
      <c r="AK206" s="334"/>
      <c r="AL206" s="162"/>
      <c r="AM206" s="259" t="str">
        <f t="shared" si="25"/>
        <v>ок</v>
      </c>
      <c r="AN206" s="259" t="str">
        <f t="shared" si="26"/>
        <v>ок</v>
      </c>
      <c r="AO206" s="259" t="str">
        <f t="shared" si="27"/>
        <v>ок</v>
      </c>
      <c r="AP206" s="259" t="str">
        <f t="shared" si="28"/>
        <v>ок</v>
      </c>
      <c r="AQ206" s="259" t="str">
        <f t="shared" si="29"/>
        <v>ок</v>
      </c>
      <c r="AR206" s="260" t="e">
        <f t="shared" si="30"/>
        <v>#DIV/0!</v>
      </c>
      <c r="AS206" s="261" t="str">
        <f t="shared" si="31"/>
        <v>S</v>
      </c>
    </row>
    <row r="207" spans="1:45" s="13" customFormat="1" ht="12.75" hidden="1">
      <c r="A207" s="357"/>
      <c r="B207" s="324"/>
      <c r="C207" s="99">
        <f t="shared" si="24"/>
        <v>0</v>
      </c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9">
        <f t="shared" si="0"/>
        <v>0</v>
      </c>
      <c r="X207" s="92"/>
      <c r="Y207" s="92"/>
      <c r="Z207" s="92"/>
      <c r="AA207" s="92"/>
      <c r="AB207" s="92"/>
      <c r="AC207" s="92"/>
      <c r="AD207" s="92"/>
      <c r="AE207" s="92"/>
      <c r="AF207" s="332"/>
      <c r="AG207" s="108"/>
      <c r="AH207" s="332"/>
      <c r="AI207" s="332"/>
      <c r="AJ207" s="332"/>
      <c r="AK207" s="334"/>
      <c r="AL207" s="162"/>
      <c r="AM207" s="259" t="str">
        <f t="shared" si="25"/>
        <v>ок</v>
      </c>
      <c r="AN207" s="259" t="str">
        <f t="shared" si="26"/>
        <v>ок</v>
      </c>
      <c r="AO207" s="259" t="str">
        <f t="shared" si="27"/>
        <v>ок</v>
      </c>
      <c r="AP207" s="259" t="str">
        <f t="shared" si="28"/>
        <v>ок</v>
      </c>
      <c r="AQ207" s="259" t="str">
        <f t="shared" si="29"/>
        <v>ок</v>
      </c>
      <c r="AR207" s="260" t="e">
        <f t="shared" si="30"/>
        <v>#DIV/0!</v>
      </c>
      <c r="AS207" s="261" t="str">
        <f t="shared" si="31"/>
        <v/>
      </c>
    </row>
    <row r="208" spans="1:45" s="13" customFormat="1" ht="11.25" hidden="1" customHeight="1">
      <c r="A208" s="357"/>
      <c r="B208" s="324"/>
      <c r="C208" s="99">
        <f t="shared" si="24"/>
        <v>0</v>
      </c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9">
        <f t="shared" si="0"/>
        <v>0</v>
      </c>
      <c r="X208" s="92"/>
      <c r="Y208" s="92"/>
      <c r="Z208" s="92"/>
      <c r="AA208" s="92"/>
      <c r="AB208" s="92"/>
      <c r="AC208" s="92"/>
      <c r="AD208" s="92"/>
      <c r="AE208" s="92"/>
      <c r="AF208" s="332"/>
      <c r="AG208" s="108"/>
      <c r="AH208" s="332"/>
      <c r="AI208" s="332"/>
      <c r="AJ208" s="332"/>
      <c r="AK208" s="334"/>
      <c r="AL208" s="162"/>
      <c r="AM208" s="259" t="str">
        <f t="shared" si="25"/>
        <v>ок</v>
      </c>
      <c r="AN208" s="259" t="str">
        <f t="shared" si="26"/>
        <v>ок</v>
      </c>
      <c r="AO208" s="259" t="str">
        <f t="shared" si="27"/>
        <v>ок</v>
      </c>
      <c r="AP208" s="259" t="str">
        <f t="shared" si="28"/>
        <v>ок</v>
      </c>
      <c r="AQ208" s="259" t="str">
        <f t="shared" si="29"/>
        <v>ок</v>
      </c>
      <c r="AR208" s="260" t="e">
        <f t="shared" si="30"/>
        <v>#DIV/0!</v>
      </c>
      <c r="AS208" s="261" t="str">
        <f t="shared" si="31"/>
        <v/>
      </c>
    </row>
    <row r="209" spans="1:45" s="13" customFormat="1" ht="1.5" hidden="1" customHeight="1">
      <c r="A209" s="357"/>
      <c r="B209" s="324"/>
      <c r="C209" s="99">
        <f t="shared" si="24"/>
        <v>0</v>
      </c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9">
        <f t="shared" si="0"/>
        <v>0</v>
      </c>
      <c r="X209" s="92"/>
      <c r="Y209" s="92"/>
      <c r="Z209" s="92"/>
      <c r="AA209" s="92"/>
      <c r="AB209" s="92"/>
      <c r="AC209" s="92"/>
      <c r="AD209" s="92"/>
      <c r="AE209" s="92"/>
      <c r="AF209" s="332"/>
      <c r="AG209" s="108"/>
      <c r="AH209" s="332"/>
      <c r="AI209" s="332"/>
      <c r="AJ209" s="332"/>
      <c r="AK209" s="334"/>
      <c r="AL209" s="162"/>
      <c r="AM209" s="259" t="str">
        <f t="shared" si="25"/>
        <v>ок</v>
      </c>
      <c r="AN209" s="259" t="str">
        <f t="shared" si="26"/>
        <v>ок</v>
      </c>
      <c r="AO209" s="259" t="str">
        <f t="shared" si="27"/>
        <v>ок</v>
      </c>
      <c r="AP209" s="259" t="str">
        <f t="shared" si="28"/>
        <v>ок</v>
      </c>
      <c r="AQ209" s="259" t="str">
        <f t="shared" si="29"/>
        <v>ок</v>
      </c>
      <c r="AR209" s="260" t="e">
        <f t="shared" si="30"/>
        <v>#DIV/0!</v>
      </c>
      <c r="AS209" s="261" t="str">
        <f t="shared" si="31"/>
        <v/>
      </c>
    </row>
    <row r="210" spans="1:45" s="13" customFormat="1" ht="12.75" hidden="1">
      <c r="A210" s="357"/>
      <c r="B210" s="324"/>
      <c r="C210" s="99">
        <f t="shared" si="24"/>
        <v>0</v>
      </c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9">
        <f t="shared" si="0"/>
        <v>0</v>
      </c>
      <c r="X210" s="92"/>
      <c r="Y210" s="92"/>
      <c r="Z210" s="92"/>
      <c r="AA210" s="92"/>
      <c r="AB210" s="92"/>
      <c r="AC210" s="92"/>
      <c r="AD210" s="92"/>
      <c r="AE210" s="92"/>
      <c r="AF210" s="332"/>
      <c r="AG210" s="108"/>
      <c r="AH210" s="332"/>
      <c r="AI210" s="332"/>
      <c r="AJ210" s="332"/>
      <c r="AK210" s="334"/>
      <c r="AL210" s="162"/>
      <c r="AM210" s="259" t="str">
        <f t="shared" si="25"/>
        <v>ок</v>
      </c>
      <c r="AN210" s="259" t="str">
        <f t="shared" si="26"/>
        <v>ок</v>
      </c>
      <c r="AO210" s="259" t="str">
        <f t="shared" si="27"/>
        <v>ок</v>
      </c>
      <c r="AP210" s="259" t="str">
        <f t="shared" si="28"/>
        <v>ок</v>
      </c>
      <c r="AQ210" s="259" t="str">
        <f t="shared" si="29"/>
        <v>ок</v>
      </c>
      <c r="AR210" s="260" t="e">
        <f t="shared" si="30"/>
        <v>#DIV/0!</v>
      </c>
      <c r="AS210" s="261" t="str">
        <f t="shared" si="31"/>
        <v/>
      </c>
    </row>
    <row r="211" spans="1:45" s="13" customFormat="1" ht="12.75" hidden="1">
      <c r="A211" s="357"/>
      <c r="B211" s="324"/>
      <c r="C211" s="99">
        <f t="shared" si="24"/>
        <v>0</v>
      </c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9">
        <f t="shared" si="0"/>
        <v>0</v>
      </c>
      <c r="X211" s="92"/>
      <c r="Y211" s="92"/>
      <c r="Z211" s="92"/>
      <c r="AA211" s="92"/>
      <c r="AB211" s="92"/>
      <c r="AC211" s="92"/>
      <c r="AD211" s="92"/>
      <c r="AE211" s="92"/>
      <c r="AF211" s="332"/>
      <c r="AG211" s="108"/>
      <c r="AH211" s="332"/>
      <c r="AI211" s="332"/>
      <c r="AJ211" s="332"/>
      <c r="AK211" s="334"/>
      <c r="AL211" s="162"/>
      <c r="AM211" s="259" t="str">
        <f t="shared" si="25"/>
        <v>ок</v>
      </c>
      <c r="AN211" s="259" t="str">
        <f t="shared" si="26"/>
        <v>ок</v>
      </c>
      <c r="AO211" s="259" t="str">
        <f t="shared" si="27"/>
        <v>ок</v>
      </c>
      <c r="AP211" s="259" t="str">
        <f t="shared" si="28"/>
        <v>ок</v>
      </c>
      <c r="AQ211" s="259" t="str">
        <f t="shared" si="29"/>
        <v>ок</v>
      </c>
      <c r="AR211" s="260" t="e">
        <f t="shared" si="30"/>
        <v>#DIV/0!</v>
      </c>
      <c r="AS211" s="261" t="str">
        <f t="shared" si="31"/>
        <v/>
      </c>
    </row>
    <row r="212" spans="1:45" s="13" customFormat="1" ht="12.75" hidden="1">
      <c r="A212" s="357"/>
      <c r="B212" s="324"/>
      <c r="C212" s="99">
        <f t="shared" si="24"/>
        <v>0</v>
      </c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9">
        <f t="shared" si="0"/>
        <v>0</v>
      </c>
      <c r="X212" s="92"/>
      <c r="Y212" s="92"/>
      <c r="Z212" s="92"/>
      <c r="AA212" s="92"/>
      <c r="AB212" s="92"/>
      <c r="AC212" s="92"/>
      <c r="AD212" s="92"/>
      <c r="AE212" s="92"/>
      <c r="AF212" s="332"/>
      <c r="AG212" s="108"/>
      <c r="AH212" s="332"/>
      <c r="AI212" s="332"/>
      <c r="AJ212" s="332"/>
      <c r="AK212" s="334"/>
      <c r="AL212" s="162"/>
      <c r="AM212" s="259" t="str">
        <f t="shared" si="25"/>
        <v>ок</v>
      </c>
      <c r="AN212" s="259" t="str">
        <f t="shared" si="26"/>
        <v>ок</v>
      </c>
      <c r="AO212" s="259" t="str">
        <f t="shared" si="27"/>
        <v>ок</v>
      </c>
      <c r="AP212" s="259" t="str">
        <f t="shared" si="28"/>
        <v>ок</v>
      </c>
      <c r="AQ212" s="259" t="str">
        <f t="shared" si="29"/>
        <v>ок</v>
      </c>
      <c r="AR212" s="260" t="e">
        <f t="shared" si="30"/>
        <v>#DIV/0!</v>
      </c>
      <c r="AS212" s="261" t="str">
        <f t="shared" si="31"/>
        <v/>
      </c>
    </row>
    <row r="213" spans="1:45" s="13" customFormat="1" ht="12.75" hidden="1">
      <c r="A213" s="357"/>
      <c r="B213" s="324"/>
      <c r="C213" s="99">
        <f t="shared" si="24"/>
        <v>0</v>
      </c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9">
        <f t="shared" ref="W213:W226" si="32">X213+Z213</f>
        <v>0</v>
      </c>
      <c r="X213" s="92"/>
      <c r="Y213" s="92"/>
      <c r="Z213" s="92"/>
      <c r="AA213" s="92"/>
      <c r="AB213" s="92"/>
      <c r="AC213" s="92"/>
      <c r="AD213" s="92"/>
      <c r="AE213" s="92"/>
      <c r="AF213" s="332"/>
      <c r="AG213" s="108"/>
      <c r="AH213" s="332"/>
      <c r="AI213" s="332"/>
      <c r="AJ213" s="332"/>
      <c r="AK213" s="334"/>
      <c r="AL213" s="162"/>
      <c r="AM213" s="259" t="str">
        <f t="shared" si="25"/>
        <v>ок</v>
      </c>
      <c r="AN213" s="259" t="str">
        <f t="shared" si="26"/>
        <v>ок</v>
      </c>
      <c r="AO213" s="259" t="str">
        <f t="shared" si="27"/>
        <v>ок</v>
      </c>
      <c r="AP213" s="259" t="str">
        <f t="shared" si="28"/>
        <v>ок</v>
      </c>
      <c r="AQ213" s="259" t="str">
        <f t="shared" si="29"/>
        <v>ок</v>
      </c>
      <c r="AR213" s="260" t="e">
        <f t="shared" si="30"/>
        <v>#DIV/0!</v>
      </c>
      <c r="AS213" s="261" t="str">
        <f t="shared" si="31"/>
        <v/>
      </c>
    </row>
    <row r="214" spans="1:45" s="13" customFormat="1" ht="12.75" hidden="1">
      <c r="A214" s="357"/>
      <c r="B214" s="324"/>
      <c r="C214" s="99">
        <f t="shared" ref="C214:C277" si="33">(D214+E214)/2</f>
        <v>0</v>
      </c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9">
        <f t="shared" si="32"/>
        <v>0</v>
      </c>
      <c r="X214" s="92"/>
      <c r="Y214" s="92"/>
      <c r="Z214" s="92"/>
      <c r="AA214" s="92"/>
      <c r="AB214" s="92"/>
      <c r="AC214" s="92"/>
      <c r="AD214" s="92"/>
      <c r="AE214" s="92"/>
      <c r="AF214" s="332"/>
      <c r="AG214" s="108"/>
      <c r="AH214" s="332"/>
      <c r="AI214" s="332"/>
      <c r="AJ214" s="332"/>
      <c r="AK214" s="334"/>
      <c r="AL214" s="162"/>
      <c r="AM214" s="259" t="str">
        <f t="shared" si="25"/>
        <v>ок</v>
      </c>
      <c r="AN214" s="259" t="str">
        <f t="shared" si="26"/>
        <v>ок</v>
      </c>
      <c r="AO214" s="259" t="str">
        <f t="shared" si="27"/>
        <v>ок</v>
      </c>
      <c r="AP214" s="259" t="str">
        <f t="shared" si="28"/>
        <v>ок</v>
      </c>
      <c r="AQ214" s="259" t="str">
        <f t="shared" si="29"/>
        <v>ок</v>
      </c>
      <c r="AR214" s="260" t="e">
        <f t="shared" si="30"/>
        <v>#DIV/0!</v>
      </c>
      <c r="AS214" s="261" t="str">
        <f t="shared" si="31"/>
        <v/>
      </c>
    </row>
    <row r="215" spans="1:45" s="13" customFormat="1" ht="12.75" hidden="1">
      <c r="A215" s="357"/>
      <c r="B215" s="324"/>
      <c r="C215" s="99">
        <f t="shared" si="33"/>
        <v>0</v>
      </c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9">
        <f t="shared" si="32"/>
        <v>0</v>
      </c>
      <c r="X215" s="92"/>
      <c r="Y215" s="92"/>
      <c r="Z215" s="92"/>
      <c r="AA215" s="92"/>
      <c r="AB215" s="92"/>
      <c r="AC215" s="92"/>
      <c r="AD215" s="92"/>
      <c r="AE215" s="92"/>
      <c r="AF215" s="332"/>
      <c r="AG215" s="108"/>
      <c r="AH215" s="332"/>
      <c r="AI215" s="332"/>
      <c r="AJ215" s="332"/>
      <c r="AK215" s="334"/>
      <c r="AL215" s="162"/>
      <c r="AM215" s="259" t="str">
        <f t="shared" si="25"/>
        <v>ок</v>
      </c>
      <c r="AN215" s="259" t="str">
        <f t="shared" si="26"/>
        <v>ок</v>
      </c>
      <c r="AO215" s="259" t="str">
        <f t="shared" si="27"/>
        <v>ок</v>
      </c>
      <c r="AP215" s="259" t="str">
        <f t="shared" si="28"/>
        <v>ок</v>
      </c>
      <c r="AQ215" s="259" t="str">
        <f t="shared" si="29"/>
        <v>ок</v>
      </c>
      <c r="AR215" s="260" t="e">
        <f t="shared" si="30"/>
        <v>#DIV/0!</v>
      </c>
      <c r="AS215" s="261" t="str">
        <f t="shared" si="31"/>
        <v/>
      </c>
    </row>
    <row r="216" spans="1:45" s="13" customFormat="1" ht="12.75" hidden="1">
      <c r="A216" s="357"/>
      <c r="B216" s="324"/>
      <c r="C216" s="99">
        <f t="shared" si="33"/>
        <v>0</v>
      </c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9">
        <f t="shared" si="32"/>
        <v>0</v>
      </c>
      <c r="X216" s="92"/>
      <c r="Y216" s="92"/>
      <c r="Z216" s="92"/>
      <c r="AA216" s="92"/>
      <c r="AB216" s="92"/>
      <c r="AC216" s="92"/>
      <c r="AD216" s="92"/>
      <c r="AE216" s="92"/>
      <c r="AF216" s="332"/>
      <c r="AG216" s="108"/>
      <c r="AH216" s="332"/>
      <c r="AI216" s="332"/>
      <c r="AJ216" s="332"/>
      <c r="AK216" s="334"/>
      <c r="AL216" s="162"/>
      <c r="AM216" s="259" t="str">
        <f t="shared" si="25"/>
        <v>ок</v>
      </c>
      <c r="AN216" s="259" t="str">
        <f t="shared" si="26"/>
        <v>ок</v>
      </c>
      <c r="AO216" s="259" t="str">
        <f t="shared" si="27"/>
        <v>ок</v>
      </c>
      <c r="AP216" s="259" t="str">
        <f t="shared" si="28"/>
        <v>ок</v>
      </c>
      <c r="AQ216" s="259" t="str">
        <f t="shared" si="29"/>
        <v>ок</v>
      </c>
      <c r="AR216" s="260" t="e">
        <f t="shared" si="30"/>
        <v>#DIV/0!</v>
      </c>
      <c r="AS216" s="261" t="str">
        <f t="shared" si="31"/>
        <v/>
      </c>
    </row>
    <row r="217" spans="1:45" s="13" customFormat="1" ht="51.75" customHeight="1">
      <c r="A217" s="362" t="s">
        <v>537</v>
      </c>
      <c r="B217" s="363" t="s">
        <v>484</v>
      </c>
      <c r="C217" s="99">
        <f t="shared" si="33"/>
        <v>0</v>
      </c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9">
        <f t="shared" si="32"/>
        <v>0</v>
      </c>
      <c r="X217" s="92"/>
      <c r="Y217" s="92"/>
      <c r="Z217" s="92"/>
      <c r="AA217" s="92"/>
      <c r="AB217" s="92"/>
      <c r="AC217" s="92"/>
      <c r="AD217" s="92"/>
      <c r="AE217" s="92"/>
      <c r="AF217" s="332"/>
      <c r="AG217" s="108"/>
      <c r="AH217" s="332"/>
      <c r="AI217" s="332"/>
      <c r="AJ217" s="332"/>
      <c r="AK217" s="334"/>
      <c r="AL217" s="162"/>
      <c r="AM217" s="259" t="str">
        <f t="shared" si="25"/>
        <v>ок</v>
      </c>
      <c r="AN217" s="259" t="str">
        <f t="shared" si="26"/>
        <v>ок</v>
      </c>
      <c r="AO217" s="259" t="str">
        <f t="shared" si="27"/>
        <v>ок</v>
      </c>
      <c r="AP217" s="259" t="str">
        <f t="shared" si="28"/>
        <v>ок</v>
      </c>
      <c r="AQ217" s="259" t="str">
        <f t="shared" si="29"/>
        <v>ок</v>
      </c>
      <c r="AR217" s="260" t="e">
        <f t="shared" si="30"/>
        <v>#DIV/0!</v>
      </c>
      <c r="AS217" s="261" t="str">
        <f t="shared" si="31"/>
        <v>T</v>
      </c>
    </row>
    <row r="218" spans="1:45" s="13" customFormat="1" ht="15" customHeight="1">
      <c r="A218" s="308" t="s">
        <v>619</v>
      </c>
      <c r="B218" s="380" t="s">
        <v>484</v>
      </c>
      <c r="C218" s="99">
        <f t="shared" si="33"/>
        <v>12</v>
      </c>
      <c r="D218" s="92">
        <v>12</v>
      </c>
      <c r="E218" s="92">
        <v>12</v>
      </c>
      <c r="F218" s="92">
        <v>0</v>
      </c>
      <c r="G218" s="92">
        <v>12</v>
      </c>
      <c r="H218" s="92">
        <v>0</v>
      </c>
      <c r="I218" s="92">
        <v>0</v>
      </c>
      <c r="J218" s="92">
        <v>2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3</v>
      </c>
      <c r="V218" s="92">
        <v>9</v>
      </c>
      <c r="W218" s="99">
        <v>0</v>
      </c>
      <c r="X218" s="92">
        <v>0</v>
      </c>
      <c r="Y218" s="92">
        <v>0</v>
      </c>
      <c r="Z218" s="92">
        <v>0</v>
      </c>
      <c r="AA218" s="92">
        <v>0</v>
      </c>
      <c r="AB218" s="92">
        <v>0</v>
      </c>
      <c r="AC218" s="92">
        <v>0</v>
      </c>
      <c r="AD218" s="92">
        <v>0</v>
      </c>
      <c r="AE218" s="92">
        <v>0</v>
      </c>
      <c r="AF218" s="332">
        <v>0</v>
      </c>
      <c r="AG218" s="108">
        <v>0</v>
      </c>
      <c r="AH218" s="332">
        <v>12</v>
      </c>
      <c r="AI218" s="332">
        <v>0</v>
      </c>
      <c r="AJ218" s="332">
        <v>0</v>
      </c>
      <c r="AK218" s="334">
        <v>12</v>
      </c>
      <c r="AL218" s="162" t="s">
        <v>619</v>
      </c>
      <c r="AM218" s="259" t="str">
        <f t="shared" si="25"/>
        <v>ок</v>
      </c>
      <c r="AN218" s="259" t="str">
        <f t="shared" si="26"/>
        <v>ок</v>
      </c>
      <c r="AO218" s="259" t="str">
        <f t="shared" si="27"/>
        <v>ок</v>
      </c>
      <c r="AP218" s="259" t="str">
        <f t="shared" si="28"/>
        <v>ок</v>
      </c>
      <c r="AQ218" s="259" t="str">
        <f t="shared" si="29"/>
        <v>ок</v>
      </c>
      <c r="AR218" s="260">
        <f t="shared" si="30"/>
        <v>0</v>
      </c>
      <c r="AS218" s="261" t="str">
        <f t="shared" si="31"/>
        <v>TДДХ</v>
      </c>
    </row>
    <row r="219" spans="1:45" s="13" customFormat="1" ht="15" customHeight="1">
      <c r="A219" s="308"/>
      <c r="B219" s="211"/>
      <c r="C219" s="99">
        <f t="shared" si="33"/>
        <v>0</v>
      </c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9">
        <f t="shared" si="32"/>
        <v>0</v>
      </c>
      <c r="X219" s="92"/>
      <c r="Y219" s="92"/>
      <c r="Z219" s="92"/>
      <c r="AA219" s="92"/>
      <c r="AB219" s="92"/>
      <c r="AC219" s="92"/>
      <c r="AD219" s="92"/>
      <c r="AE219" s="92"/>
      <c r="AF219" s="332"/>
      <c r="AG219" s="108"/>
      <c r="AH219" s="332"/>
      <c r="AI219" s="332"/>
      <c r="AJ219" s="332"/>
      <c r="AK219" s="334"/>
      <c r="AL219" s="162"/>
      <c r="AM219" s="259" t="str">
        <f t="shared" si="25"/>
        <v>ок</v>
      </c>
      <c r="AN219" s="259" t="str">
        <f t="shared" si="26"/>
        <v>ок</v>
      </c>
      <c r="AO219" s="259" t="str">
        <f t="shared" si="27"/>
        <v>ок</v>
      </c>
      <c r="AP219" s="259" t="str">
        <f t="shared" si="28"/>
        <v>ок</v>
      </c>
      <c r="AQ219" s="259" t="str">
        <f t="shared" si="29"/>
        <v>ок</v>
      </c>
      <c r="AR219" s="260" t="e">
        <f t="shared" si="30"/>
        <v>#DIV/0!</v>
      </c>
      <c r="AS219" s="261" t="str">
        <f t="shared" si="31"/>
        <v/>
      </c>
    </row>
    <row r="220" spans="1:45" s="13" customFormat="1" ht="15" customHeight="1">
      <c r="A220" s="308"/>
      <c r="B220" s="211"/>
      <c r="C220" s="99">
        <f t="shared" si="33"/>
        <v>0</v>
      </c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9">
        <f t="shared" si="32"/>
        <v>0</v>
      </c>
      <c r="X220" s="92"/>
      <c r="Y220" s="92"/>
      <c r="Z220" s="92"/>
      <c r="AA220" s="92"/>
      <c r="AB220" s="92"/>
      <c r="AC220" s="92"/>
      <c r="AD220" s="92"/>
      <c r="AE220" s="92"/>
      <c r="AF220" s="332"/>
      <c r="AG220" s="108"/>
      <c r="AH220" s="332"/>
      <c r="AI220" s="332"/>
      <c r="AJ220" s="332"/>
      <c r="AK220" s="334"/>
      <c r="AL220" s="162"/>
      <c r="AM220" s="259" t="str">
        <f t="shared" si="25"/>
        <v>ок</v>
      </c>
      <c r="AN220" s="259" t="str">
        <f t="shared" si="26"/>
        <v>ок</v>
      </c>
      <c r="AO220" s="259" t="str">
        <f t="shared" si="27"/>
        <v>ок</v>
      </c>
      <c r="AP220" s="259" t="str">
        <f t="shared" si="28"/>
        <v>ок</v>
      </c>
      <c r="AQ220" s="259" t="str">
        <f t="shared" si="29"/>
        <v>ок</v>
      </c>
      <c r="AR220" s="260" t="e">
        <f t="shared" si="30"/>
        <v>#DIV/0!</v>
      </c>
      <c r="AS220" s="261" t="str">
        <f t="shared" si="31"/>
        <v/>
      </c>
    </row>
    <row r="221" spans="1:45" s="13" customFormat="1" ht="12.75">
      <c r="A221" s="309"/>
      <c r="B221" s="211"/>
      <c r="C221" s="99">
        <f t="shared" si="33"/>
        <v>0</v>
      </c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9">
        <f t="shared" si="32"/>
        <v>0</v>
      </c>
      <c r="X221" s="92"/>
      <c r="Y221" s="92"/>
      <c r="Z221" s="92"/>
      <c r="AA221" s="92"/>
      <c r="AB221" s="92"/>
      <c r="AC221" s="92"/>
      <c r="AD221" s="92"/>
      <c r="AE221" s="92"/>
      <c r="AF221" s="332"/>
      <c r="AG221" s="108"/>
      <c r="AH221" s="332"/>
      <c r="AI221" s="332"/>
      <c r="AJ221" s="332"/>
      <c r="AK221" s="334"/>
      <c r="AL221" s="162"/>
      <c r="AM221" s="259" t="str">
        <f t="shared" si="25"/>
        <v>ок</v>
      </c>
      <c r="AN221" s="259" t="str">
        <f t="shared" si="26"/>
        <v>ок</v>
      </c>
      <c r="AO221" s="259" t="str">
        <f t="shared" si="27"/>
        <v>ок</v>
      </c>
      <c r="AP221" s="259" t="str">
        <f t="shared" si="28"/>
        <v>ок</v>
      </c>
      <c r="AQ221" s="259" t="str">
        <f t="shared" si="29"/>
        <v>ок</v>
      </c>
      <c r="AR221" s="260" t="e">
        <f t="shared" si="30"/>
        <v>#DIV/0!</v>
      </c>
      <c r="AS221" s="261" t="str">
        <f t="shared" si="31"/>
        <v/>
      </c>
    </row>
    <row r="222" spans="1:45" s="13" customFormat="1" ht="12.75">
      <c r="A222" s="308"/>
      <c r="B222" s="211"/>
      <c r="C222" s="99">
        <f t="shared" si="33"/>
        <v>0</v>
      </c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9">
        <f t="shared" si="32"/>
        <v>0</v>
      </c>
      <c r="X222" s="92"/>
      <c r="Y222" s="92"/>
      <c r="Z222" s="92"/>
      <c r="AA222" s="92"/>
      <c r="AB222" s="92"/>
      <c r="AC222" s="92"/>
      <c r="AD222" s="92"/>
      <c r="AE222" s="92"/>
      <c r="AF222" s="332"/>
      <c r="AG222" s="108"/>
      <c r="AH222" s="332"/>
      <c r="AI222" s="332"/>
      <c r="AJ222" s="332"/>
      <c r="AK222" s="334"/>
      <c r="AL222" s="162"/>
      <c r="AM222" s="259" t="str">
        <f t="shared" si="25"/>
        <v>ок</v>
      </c>
      <c r="AN222" s="259" t="str">
        <f t="shared" si="26"/>
        <v>ок</v>
      </c>
      <c r="AO222" s="259" t="str">
        <f t="shared" si="27"/>
        <v>ок</v>
      </c>
      <c r="AP222" s="259" t="str">
        <f t="shared" si="28"/>
        <v>ок</v>
      </c>
      <c r="AQ222" s="259" t="str">
        <f t="shared" si="29"/>
        <v>ок</v>
      </c>
      <c r="AR222" s="260" t="e">
        <f t="shared" si="30"/>
        <v>#DIV/0!</v>
      </c>
      <c r="AS222" s="261" t="str">
        <f t="shared" si="31"/>
        <v/>
      </c>
    </row>
    <row r="223" spans="1:45" s="13" customFormat="1" ht="12.75">
      <c r="A223" s="308"/>
      <c r="B223" s="211"/>
      <c r="C223" s="99">
        <f t="shared" si="33"/>
        <v>0</v>
      </c>
      <c r="D223" s="92"/>
      <c r="E223" s="92"/>
      <c r="F223" s="332"/>
      <c r="G223" s="92"/>
      <c r="H223" s="92"/>
      <c r="I223" s="332"/>
      <c r="J223" s="332"/>
      <c r="K223" s="332"/>
      <c r="L223" s="332"/>
      <c r="M223" s="332"/>
      <c r="N223" s="332"/>
      <c r="O223" s="332"/>
      <c r="P223" s="332"/>
      <c r="Q223" s="332"/>
      <c r="R223" s="332"/>
      <c r="S223" s="332"/>
      <c r="T223" s="332"/>
      <c r="U223" s="332"/>
      <c r="V223" s="332"/>
      <c r="W223" s="99">
        <f t="shared" si="32"/>
        <v>0</v>
      </c>
      <c r="X223" s="332"/>
      <c r="Y223" s="332"/>
      <c r="Z223" s="332"/>
      <c r="AA223" s="332"/>
      <c r="AB223" s="332"/>
      <c r="AC223" s="332"/>
      <c r="AD223" s="332"/>
      <c r="AE223" s="92"/>
      <c r="AF223" s="332"/>
      <c r="AG223" s="332"/>
      <c r="AH223" s="29"/>
      <c r="AI223" s="29"/>
      <c r="AJ223" s="29"/>
      <c r="AK223" s="29"/>
      <c r="AL223" s="162"/>
      <c r="AM223" s="259" t="str">
        <f t="shared" si="25"/>
        <v>ок</v>
      </c>
      <c r="AN223" s="259" t="str">
        <f t="shared" si="26"/>
        <v>ок</v>
      </c>
      <c r="AO223" s="259" t="str">
        <f t="shared" si="27"/>
        <v>ок</v>
      </c>
      <c r="AP223" s="259" t="str">
        <f t="shared" si="28"/>
        <v>ок</v>
      </c>
      <c r="AQ223" s="259" t="str">
        <f t="shared" si="29"/>
        <v>ок</v>
      </c>
      <c r="AR223" s="260" t="e">
        <f t="shared" si="30"/>
        <v>#DIV/0!</v>
      </c>
      <c r="AS223" s="261" t="str">
        <f t="shared" si="31"/>
        <v/>
      </c>
    </row>
    <row r="224" spans="1:45" s="13" customFormat="1" ht="12.75">
      <c r="A224" s="308"/>
      <c r="B224" s="211"/>
      <c r="C224" s="99">
        <f t="shared" si="33"/>
        <v>0</v>
      </c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9">
        <f t="shared" si="32"/>
        <v>0</v>
      </c>
      <c r="X224" s="92"/>
      <c r="Y224" s="92"/>
      <c r="Z224" s="92"/>
      <c r="AA224" s="92"/>
      <c r="AB224" s="92"/>
      <c r="AC224" s="92"/>
      <c r="AD224" s="92"/>
      <c r="AE224" s="92"/>
      <c r="AF224" s="332"/>
      <c r="AG224" s="108"/>
      <c r="AH224" s="332"/>
      <c r="AI224" s="332"/>
      <c r="AJ224" s="332"/>
      <c r="AK224" s="334"/>
      <c r="AL224" s="162"/>
      <c r="AM224" s="259" t="str">
        <f t="shared" si="25"/>
        <v>ок</v>
      </c>
      <c r="AN224" s="259" t="str">
        <f t="shared" si="26"/>
        <v>ок</v>
      </c>
      <c r="AO224" s="259" t="str">
        <f t="shared" si="27"/>
        <v>ок</v>
      </c>
      <c r="AP224" s="259" t="str">
        <f t="shared" si="28"/>
        <v>ок</v>
      </c>
      <c r="AQ224" s="259" t="str">
        <f t="shared" si="29"/>
        <v>ок</v>
      </c>
      <c r="AR224" s="260" t="e">
        <f t="shared" si="30"/>
        <v>#DIV/0!</v>
      </c>
      <c r="AS224" s="261" t="str">
        <f t="shared" si="31"/>
        <v/>
      </c>
    </row>
    <row r="225" spans="1:45" s="13" customFormat="1" ht="12.75">
      <c r="A225" s="310"/>
      <c r="B225" s="211"/>
      <c r="C225" s="99">
        <f t="shared" si="33"/>
        <v>0</v>
      </c>
      <c r="D225" s="92"/>
      <c r="E225" s="92"/>
      <c r="F225" s="332"/>
      <c r="G225" s="92"/>
      <c r="H225" s="92"/>
      <c r="I225" s="332"/>
      <c r="J225" s="332"/>
      <c r="K225" s="332"/>
      <c r="L225" s="29"/>
      <c r="M225" s="332"/>
      <c r="N225" s="332"/>
      <c r="O225" s="332"/>
      <c r="P225" s="332"/>
      <c r="Q225" s="332"/>
      <c r="R225" s="332"/>
      <c r="S225" s="332"/>
      <c r="T225" s="332"/>
      <c r="U225" s="332"/>
      <c r="V225" s="332"/>
      <c r="W225" s="99">
        <f t="shared" si="32"/>
        <v>0</v>
      </c>
      <c r="X225" s="332"/>
      <c r="Y225" s="332"/>
      <c r="Z225" s="332"/>
      <c r="AA225" s="332"/>
      <c r="AB225" s="332"/>
      <c r="AC225" s="332"/>
      <c r="AD225" s="332"/>
      <c r="AE225" s="92"/>
      <c r="AF225" s="332"/>
      <c r="AG225" s="332"/>
      <c r="AH225" s="29"/>
      <c r="AI225" s="29"/>
      <c r="AJ225" s="29"/>
      <c r="AK225" s="29"/>
      <c r="AL225" s="162"/>
      <c r="AM225" s="259" t="str">
        <f t="shared" si="25"/>
        <v>ок</v>
      </c>
      <c r="AN225" s="259" t="str">
        <f t="shared" si="26"/>
        <v>ок</v>
      </c>
      <c r="AO225" s="259" t="str">
        <f t="shared" si="27"/>
        <v>ок</v>
      </c>
      <c r="AP225" s="259" t="str">
        <f t="shared" si="28"/>
        <v>ок</v>
      </c>
      <c r="AQ225" s="259" t="str">
        <f t="shared" si="29"/>
        <v>ок</v>
      </c>
      <c r="AR225" s="260" t="e">
        <f t="shared" si="30"/>
        <v>#DIV/0!</v>
      </c>
      <c r="AS225" s="261" t="str">
        <f t="shared" si="31"/>
        <v/>
      </c>
    </row>
    <row r="226" spans="1:45" s="13" customFormat="1" ht="12.75">
      <c r="A226" s="310"/>
      <c r="B226" s="211"/>
      <c r="C226" s="99">
        <f t="shared" si="33"/>
        <v>0</v>
      </c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212"/>
      <c r="T226" s="212"/>
      <c r="U226" s="212"/>
      <c r="V226" s="92"/>
      <c r="W226" s="99">
        <f t="shared" si="32"/>
        <v>0</v>
      </c>
      <c r="X226" s="212"/>
      <c r="Y226" s="212"/>
      <c r="Z226" s="212"/>
      <c r="AA226" s="212"/>
      <c r="AB226" s="212"/>
      <c r="AC226" s="212"/>
      <c r="AD226" s="212"/>
      <c r="AE226" s="92"/>
      <c r="AF226" s="162"/>
      <c r="AG226" s="233"/>
      <c r="AH226" s="162"/>
      <c r="AI226" s="234"/>
      <c r="AJ226" s="332"/>
      <c r="AK226" s="334"/>
      <c r="AL226" s="162"/>
      <c r="AM226" s="259" t="str">
        <f t="shared" si="25"/>
        <v>ок</v>
      </c>
      <c r="AN226" s="259" t="str">
        <f t="shared" si="26"/>
        <v>ок</v>
      </c>
      <c r="AO226" s="259" t="str">
        <f t="shared" si="27"/>
        <v>ок</v>
      </c>
      <c r="AP226" s="259" t="str">
        <f t="shared" si="28"/>
        <v>ок</v>
      </c>
      <c r="AQ226" s="259" t="str">
        <f t="shared" si="29"/>
        <v>ок</v>
      </c>
      <c r="AR226" s="260" t="e">
        <f t="shared" si="30"/>
        <v>#DIV/0!</v>
      </c>
      <c r="AS226" s="261" t="str">
        <f t="shared" si="31"/>
        <v/>
      </c>
    </row>
    <row r="227" spans="1:45" s="13" customFormat="1" ht="12.75">
      <c r="A227" s="308"/>
      <c r="B227" s="211"/>
      <c r="C227" s="99">
        <f t="shared" si="33"/>
        <v>0</v>
      </c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212"/>
      <c r="T227" s="212"/>
      <c r="U227" s="212"/>
      <c r="V227" s="212"/>
      <c r="W227" s="104">
        <f t="shared" si="0"/>
        <v>0</v>
      </c>
      <c r="X227" s="92"/>
      <c r="Y227" s="92"/>
      <c r="Z227" s="92"/>
      <c r="AA227" s="92"/>
      <c r="AB227" s="92"/>
      <c r="AC227" s="92"/>
      <c r="AD227" s="92"/>
      <c r="AE227" s="92"/>
      <c r="AF227" s="162"/>
      <c r="AG227" s="233"/>
      <c r="AH227" s="162"/>
      <c r="AI227" s="332"/>
      <c r="AJ227" s="332"/>
      <c r="AK227" s="334"/>
      <c r="AL227" s="162"/>
      <c r="AM227" s="259" t="str">
        <f t="shared" si="25"/>
        <v>ок</v>
      </c>
      <c r="AN227" s="259" t="str">
        <f t="shared" si="26"/>
        <v>ок</v>
      </c>
      <c r="AO227" s="259" t="str">
        <f t="shared" si="27"/>
        <v>ок</v>
      </c>
      <c r="AP227" s="259" t="str">
        <f t="shared" si="28"/>
        <v>ок</v>
      </c>
      <c r="AQ227" s="259" t="str">
        <f t="shared" si="29"/>
        <v>ок</v>
      </c>
      <c r="AR227" s="260" t="e">
        <f t="shared" si="30"/>
        <v>#DIV/0!</v>
      </c>
      <c r="AS227" s="261" t="str">
        <f t="shared" si="31"/>
        <v/>
      </c>
    </row>
    <row r="228" spans="1:45" s="13" customFormat="1" ht="12.75">
      <c r="A228" s="310"/>
      <c r="B228" s="211"/>
      <c r="C228" s="99">
        <f t="shared" si="33"/>
        <v>0</v>
      </c>
      <c r="D228" s="92"/>
      <c r="E228" s="92"/>
      <c r="F228" s="332"/>
      <c r="G228" s="92"/>
      <c r="H228" s="92"/>
      <c r="I228" s="332"/>
      <c r="J228" s="332"/>
      <c r="K228" s="332"/>
      <c r="L228" s="332"/>
      <c r="M228" s="332"/>
      <c r="N228" s="332"/>
      <c r="O228" s="332"/>
      <c r="P228" s="332"/>
      <c r="Q228" s="332"/>
      <c r="R228" s="332"/>
      <c r="S228" s="332"/>
      <c r="T228" s="332"/>
      <c r="U228" s="332"/>
      <c r="V228" s="332"/>
      <c r="W228" s="104">
        <f t="shared" si="0"/>
        <v>0</v>
      </c>
      <c r="X228" s="332"/>
      <c r="Y228" s="332"/>
      <c r="Z228" s="332"/>
      <c r="AA228" s="332"/>
      <c r="AB228" s="332"/>
      <c r="AC228" s="332"/>
      <c r="AD228" s="332"/>
      <c r="AE228" s="92"/>
      <c r="AF228" s="332"/>
      <c r="AG228" s="332"/>
      <c r="AH228" s="29"/>
      <c r="AI228" s="29"/>
      <c r="AJ228" s="29"/>
      <c r="AK228" s="29"/>
      <c r="AL228" s="162"/>
      <c r="AM228" s="259" t="str">
        <f t="shared" si="25"/>
        <v>ок</v>
      </c>
      <c r="AN228" s="259" t="str">
        <f t="shared" si="26"/>
        <v>ок</v>
      </c>
      <c r="AO228" s="259" t="str">
        <f t="shared" si="27"/>
        <v>ок</v>
      </c>
      <c r="AP228" s="259" t="str">
        <f t="shared" si="28"/>
        <v>ок</v>
      </c>
      <c r="AQ228" s="259" t="str">
        <f t="shared" si="29"/>
        <v>ок</v>
      </c>
      <c r="AR228" s="260" t="e">
        <f t="shared" si="30"/>
        <v>#DIV/0!</v>
      </c>
      <c r="AS228" s="261" t="str">
        <f t="shared" si="31"/>
        <v/>
      </c>
    </row>
    <row r="229" spans="1:45" s="13" customFormat="1" ht="12.75">
      <c r="A229" s="310"/>
      <c r="B229" s="211"/>
      <c r="C229" s="99">
        <f t="shared" si="33"/>
        <v>0</v>
      </c>
      <c r="D229" s="92"/>
      <c r="E229" s="92"/>
      <c r="F229" s="332"/>
      <c r="G229" s="92"/>
      <c r="H229" s="92"/>
      <c r="I229" s="332"/>
      <c r="J229" s="332"/>
      <c r="K229" s="332"/>
      <c r="L229" s="332"/>
      <c r="M229" s="332"/>
      <c r="N229" s="332"/>
      <c r="O229" s="332"/>
      <c r="P229" s="332"/>
      <c r="Q229" s="332"/>
      <c r="R229" s="332"/>
      <c r="S229" s="332"/>
      <c r="T229" s="332"/>
      <c r="U229" s="332"/>
      <c r="V229" s="332"/>
      <c r="W229" s="104">
        <f t="shared" si="0"/>
        <v>0</v>
      </c>
      <c r="X229" s="332"/>
      <c r="Y229" s="332"/>
      <c r="Z229" s="332"/>
      <c r="AA229" s="332"/>
      <c r="AB229" s="332"/>
      <c r="AC229" s="332"/>
      <c r="AD229" s="332"/>
      <c r="AE229" s="92"/>
      <c r="AF229" s="332"/>
      <c r="AG229" s="332"/>
      <c r="AH229" s="29"/>
      <c r="AI229" s="29"/>
      <c r="AJ229" s="29"/>
      <c r="AK229" s="29"/>
      <c r="AL229" s="161"/>
      <c r="AM229" s="259" t="str">
        <f t="shared" si="25"/>
        <v>ок</v>
      </c>
      <c r="AN229" s="259" t="str">
        <f t="shared" si="26"/>
        <v>ок</v>
      </c>
      <c r="AO229" s="259" t="str">
        <f t="shared" si="27"/>
        <v>ок</v>
      </c>
      <c r="AP229" s="259" t="str">
        <f t="shared" si="28"/>
        <v>ок</v>
      </c>
      <c r="AQ229" s="259" t="str">
        <f t="shared" si="29"/>
        <v>ок</v>
      </c>
      <c r="AR229" s="260" t="e">
        <f t="shared" si="30"/>
        <v>#DIV/0!</v>
      </c>
      <c r="AS229" s="261" t="str">
        <f t="shared" si="31"/>
        <v/>
      </c>
    </row>
    <row r="230" spans="1:45" s="13" customFormat="1" ht="12.75">
      <c r="A230" s="310"/>
      <c r="B230" s="324"/>
      <c r="C230" s="99">
        <f t="shared" si="33"/>
        <v>0</v>
      </c>
      <c r="D230" s="92"/>
      <c r="E230" s="92"/>
      <c r="F230" s="332"/>
      <c r="G230" s="92"/>
      <c r="H230" s="92"/>
      <c r="I230" s="332"/>
      <c r="J230" s="332"/>
      <c r="K230" s="332"/>
      <c r="L230" s="29"/>
      <c r="M230" s="332"/>
      <c r="N230" s="332"/>
      <c r="O230" s="332"/>
      <c r="P230" s="332"/>
      <c r="Q230" s="332"/>
      <c r="R230" s="332"/>
      <c r="S230" s="332"/>
      <c r="T230" s="332"/>
      <c r="U230" s="332"/>
      <c r="V230" s="332"/>
      <c r="W230" s="104">
        <f t="shared" si="0"/>
        <v>0</v>
      </c>
      <c r="X230" s="332"/>
      <c r="Y230" s="332"/>
      <c r="Z230" s="332"/>
      <c r="AA230" s="332"/>
      <c r="AB230" s="332"/>
      <c r="AC230" s="332"/>
      <c r="AD230" s="332"/>
      <c r="AE230" s="92"/>
      <c r="AF230" s="332"/>
      <c r="AG230" s="332"/>
      <c r="AH230" s="29"/>
      <c r="AI230" s="29"/>
      <c r="AJ230" s="29"/>
      <c r="AK230" s="29"/>
      <c r="AL230" s="162"/>
      <c r="AM230" s="259" t="str">
        <f t="shared" si="25"/>
        <v>ок</v>
      </c>
      <c r="AN230" s="259" t="str">
        <f t="shared" si="26"/>
        <v>ок</v>
      </c>
      <c r="AO230" s="259" t="str">
        <f t="shared" si="27"/>
        <v>ок</v>
      </c>
      <c r="AP230" s="259" t="str">
        <f t="shared" si="28"/>
        <v>ок</v>
      </c>
      <c r="AQ230" s="259" t="str">
        <f t="shared" si="29"/>
        <v>ок</v>
      </c>
      <c r="AR230" s="260" t="e">
        <f t="shared" si="30"/>
        <v>#DIV/0!</v>
      </c>
      <c r="AS230" s="261" t="str">
        <f t="shared" si="31"/>
        <v/>
      </c>
    </row>
    <row r="231" spans="1:45" s="13" customFormat="1" ht="12.75">
      <c r="A231" s="311"/>
      <c r="B231" s="325"/>
      <c r="C231" s="99">
        <f t="shared" si="33"/>
        <v>0</v>
      </c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212"/>
      <c r="T231" s="212"/>
      <c r="U231" s="212"/>
      <c r="V231" s="92"/>
      <c r="W231" s="104">
        <f t="shared" si="0"/>
        <v>0</v>
      </c>
      <c r="X231" s="92"/>
      <c r="Y231" s="92"/>
      <c r="Z231" s="92"/>
      <c r="AA231" s="92"/>
      <c r="AB231" s="92"/>
      <c r="AC231" s="92"/>
      <c r="AD231" s="92"/>
      <c r="AE231" s="92"/>
      <c r="AF231" s="332"/>
      <c r="AG231" s="108"/>
      <c r="AH231" s="332"/>
      <c r="AI231" s="332"/>
      <c r="AJ231" s="332"/>
      <c r="AK231" s="334"/>
      <c r="AL231" s="162"/>
      <c r="AM231" s="259" t="str">
        <f t="shared" si="25"/>
        <v>ок</v>
      </c>
      <c r="AN231" s="259" t="str">
        <f t="shared" si="26"/>
        <v>ок</v>
      </c>
      <c r="AO231" s="259" t="str">
        <f t="shared" si="27"/>
        <v>ок</v>
      </c>
      <c r="AP231" s="259" t="str">
        <f t="shared" si="28"/>
        <v>ок</v>
      </c>
      <c r="AQ231" s="259" t="str">
        <f t="shared" si="29"/>
        <v>ок</v>
      </c>
      <c r="AR231" s="260" t="e">
        <f t="shared" si="30"/>
        <v>#DIV/0!</v>
      </c>
      <c r="AS231" s="261" t="str">
        <f t="shared" si="31"/>
        <v/>
      </c>
    </row>
    <row r="232" spans="1:45" ht="12.75">
      <c r="A232" s="347"/>
      <c r="B232" s="324"/>
      <c r="C232" s="99">
        <f t="shared" si="33"/>
        <v>0</v>
      </c>
      <c r="D232" s="92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  <c r="R232" s="214"/>
      <c r="S232" s="214"/>
      <c r="T232" s="214"/>
      <c r="U232" s="214"/>
      <c r="V232" s="214"/>
      <c r="W232" s="104">
        <f t="shared" si="0"/>
        <v>0</v>
      </c>
      <c r="X232" s="214"/>
      <c r="Y232" s="214"/>
      <c r="Z232" s="214"/>
      <c r="AA232" s="214"/>
      <c r="AB232" s="214"/>
      <c r="AC232" s="214"/>
      <c r="AD232" s="214"/>
      <c r="AE232" s="92"/>
      <c r="AF232" s="214"/>
      <c r="AG232" s="214"/>
      <c r="AH232" s="214"/>
      <c r="AI232" s="214"/>
      <c r="AJ232" s="214"/>
      <c r="AK232" s="214"/>
      <c r="AL232" s="214"/>
      <c r="AM232" s="259" t="str">
        <f t="shared" si="25"/>
        <v>ок</v>
      </c>
      <c r="AN232" s="259" t="str">
        <f t="shared" si="26"/>
        <v>ок</v>
      </c>
      <c r="AO232" s="259" t="str">
        <f t="shared" si="27"/>
        <v>ок</v>
      </c>
      <c r="AP232" s="259" t="str">
        <f t="shared" si="28"/>
        <v>ок</v>
      </c>
      <c r="AQ232" s="259" t="str">
        <f t="shared" si="29"/>
        <v>ок</v>
      </c>
      <c r="AR232" s="260" t="e">
        <f t="shared" si="30"/>
        <v>#DIV/0!</v>
      </c>
      <c r="AS232" s="261" t="str">
        <f t="shared" si="31"/>
        <v/>
      </c>
    </row>
    <row r="233" spans="1:45" s="13" customFormat="1" ht="12.75">
      <c r="A233" s="309"/>
      <c r="B233" s="324"/>
      <c r="C233" s="99">
        <f t="shared" si="33"/>
        <v>0</v>
      </c>
      <c r="D233" s="92"/>
      <c r="E233" s="92"/>
      <c r="F233" s="332"/>
      <c r="G233" s="92"/>
      <c r="H233" s="92"/>
      <c r="I233" s="332"/>
      <c r="J233" s="332"/>
      <c r="K233" s="332"/>
      <c r="L233" s="332"/>
      <c r="M233" s="332"/>
      <c r="N233" s="332"/>
      <c r="O233" s="332"/>
      <c r="P233" s="332"/>
      <c r="Q233" s="332"/>
      <c r="R233" s="332"/>
      <c r="S233" s="332"/>
      <c r="T233" s="332"/>
      <c r="U233" s="332"/>
      <c r="V233" s="332"/>
      <c r="W233" s="104">
        <f t="shared" si="0"/>
        <v>0</v>
      </c>
      <c r="X233" s="332"/>
      <c r="Y233" s="332"/>
      <c r="Z233" s="332"/>
      <c r="AA233" s="332"/>
      <c r="AB233" s="332"/>
      <c r="AC233" s="332"/>
      <c r="AD233" s="332"/>
      <c r="AE233" s="92"/>
      <c r="AF233" s="332"/>
      <c r="AG233" s="332"/>
      <c r="AH233" s="29"/>
      <c r="AI233" s="29"/>
      <c r="AJ233" s="29"/>
      <c r="AK233" s="29"/>
      <c r="AL233" s="332"/>
      <c r="AM233" s="259" t="str">
        <f t="shared" si="25"/>
        <v>ок</v>
      </c>
      <c r="AN233" s="259" t="str">
        <f t="shared" si="26"/>
        <v>ок</v>
      </c>
      <c r="AO233" s="259" t="str">
        <f t="shared" si="27"/>
        <v>ок</v>
      </c>
      <c r="AP233" s="259" t="str">
        <f t="shared" si="28"/>
        <v>ок</v>
      </c>
      <c r="AQ233" s="259" t="str">
        <f t="shared" si="29"/>
        <v>ок</v>
      </c>
      <c r="AR233" s="260" t="e">
        <f t="shared" si="30"/>
        <v>#DIV/0!</v>
      </c>
      <c r="AS233" s="261" t="str">
        <f t="shared" si="31"/>
        <v/>
      </c>
    </row>
    <row r="234" spans="1:45" s="13" customFormat="1" ht="12.75">
      <c r="A234" s="309"/>
      <c r="B234" s="324"/>
      <c r="C234" s="99">
        <f t="shared" si="33"/>
        <v>0</v>
      </c>
      <c r="D234" s="92"/>
      <c r="E234" s="92"/>
      <c r="F234" s="332"/>
      <c r="G234" s="92"/>
      <c r="H234" s="92"/>
      <c r="I234" s="332"/>
      <c r="J234" s="332"/>
      <c r="K234" s="332"/>
      <c r="L234" s="332"/>
      <c r="M234" s="332"/>
      <c r="N234" s="332"/>
      <c r="O234" s="332"/>
      <c r="P234" s="332"/>
      <c r="Q234" s="332"/>
      <c r="R234" s="332"/>
      <c r="S234" s="332"/>
      <c r="T234" s="332"/>
      <c r="U234" s="332"/>
      <c r="V234" s="332"/>
      <c r="W234" s="104">
        <f t="shared" si="0"/>
        <v>0</v>
      </c>
      <c r="X234" s="332"/>
      <c r="Y234" s="332"/>
      <c r="Z234" s="332"/>
      <c r="AA234" s="332"/>
      <c r="AB234" s="332"/>
      <c r="AC234" s="332"/>
      <c r="AD234" s="332"/>
      <c r="AE234" s="92"/>
      <c r="AF234" s="332"/>
      <c r="AG234" s="332"/>
      <c r="AH234" s="29"/>
      <c r="AI234" s="29"/>
      <c r="AJ234" s="29"/>
      <c r="AK234" s="29"/>
      <c r="AL234" s="29"/>
      <c r="AM234" s="259" t="str">
        <f t="shared" si="25"/>
        <v>ок</v>
      </c>
      <c r="AN234" s="259" t="str">
        <f t="shared" si="26"/>
        <v>ок</v>
      </c>
      <c r="AO234" s="259" t="str">
        <f t="shared" si="27"/>
        <v>ок</v>
      </c>
      <c r="AP234" s="259" t="str">
        <f t="shared" si="28"/>
        <v>ок</v>
      </c>
      <c r="AQ234" s="259" t="str">
        <f t="shared" si="29"/>
        <v>ок</v>
      </c>
      <c r="AR234" s="260" t="e">
        <f t="shared" si="30"/>
        <v>#DIV/0!</v>
      </c>
      <c r="AS234" s="261" t="str">
        <f t="shared" si="31"/>
        <v/>
      </c>
    </row>
    <row r="235" spans="1:45" s="13" customFormat="1" ht="12.75">
      <c r="A235" s="309"/>
      <c r="B235" s="324"/>
      <c r="C235" s="99">
        <f t="shared" si="33"/>
        <v>0</v>
      </c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104">
        <f t="shared" si="0"/>
        <v>0</v>
      </c>
      <c r="X235" s="92"/>
      <c r="Y235" s="92"/>
      <c r="Z235" s="92"/>
      <c r="AA235" s="92"/>
      <c r="AB235" s="92"/>
      <c r="AC235" s="92"/>
      <c r="AD235" s="92"/>
      <c r="AE235" s="92"/>
      <c r="AF235" s="332"/>
      <c r="AG235" s="108"/>
      <c r="AH235" s="332"/>
      <c r="AI235" s="332"/>
      <c r="AJ235" s="332"/>
      <c r="AK235" s="334"/>
      <c r="AL235" s="29"/>
      <c r="AM235" s="259" t="str">
        <f t="shared" si="25"/>
        <v>ок</v>
      </c>
      <c r="AN235" s="259" t="str">
        <f t="shared" si="26"/>
        <v>ок</v>
      </c>
      <c r="AO235" s="259" t="str">
        <f t="shared" si="27"/>
        <v>ок</v>
      </c>
      <c r="AP235" s="259" t="str">
        <f t="shared" si="28"/>
        <v>ок</v>
      </c>
      <c r="AQ235" s="259" t="str">
        <f t="shared" si="29"/>
        <v>ок</v>
      </c>
      <c r="AR235" s="260" t="e">
        <f t="shared" si="30"/>
        <v>#DIV/0!</v>
      </c>
      <c r="AS235" s="261" t="str">
        <f t="shared" si="31"/>
        <v/>
      </c>
    </row>
    <row r="236" spans="1:45" s="13" customFormat="1" ht="12.75">
      <c r="A236" s="309"/>
      <c r="B236" s="324"/>
      <c r="C236" s="99">
        <f t="shared" si="33"/>
        <v>0</v>
      </c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104">
        <f t="shared" si="0"/>
        <v>0</v>
      </c>
      <c r="X236" s="92"/>
      <c r="Y236" s="92"/>
      <c r="Z236" s="92"/>
      <c r="AA236" s="92"/>
      <c r="AB236" s="92"/>
      <c r="AC236" s="92"/>
      <c r="AD236" s="92"/>
      <c r="AE236" s="92"/>
      <c r="AF236" s="332"/>
      <c r="AG236" s="108"/>
      <c r="AH236" s="332"/>
      <c r="AI236" s="332"/>
      <c r="AJ236" s="332"/>
      <c r="AK236" s="334"/>
      <c r="AL236" s="162"/>
      <c r="AM236" s="259" t="str">
        <f t="shared" si="25"/>
        <v>ок</v>
      </c>
      <c r="AN236" s="259" t="str">
        <f t="shared" si="26"/>
        <v>ок</v>
      </c>
      <c r="AO236" s="259" t="str">
        <f t="shared" si="27"/>
        <v>ок</v>
      </c>
      <c r="AP236" s="259" t="str">
        <f t="shared" si="28"/>
        <v>ок</v>
      </c>
      <c r="AQ236" s="259" t="str">
        <f t="shared" si="29"/>
        <v>ок</v>
      </c>
      <c r="AR236" s="260" t="e">
        <f t="shared" si="30"/>
        <v>#DIV/0!</v>
      </c>
      <c r="AS236" s="261" t="str">
        <f t="shared" si="31"/>
        <v/>
      </c>
    </row>
    <row r="237" spans="1:45" s="13" customFormat="1" ht="12.75">
      <c r="A237" s="309"/>
      <c r="B237" s="324"/>
      <c r="C237" s="99">
        <f t="shared" si="33"/>
        <v>0</v>
      </c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104">
        <f t="shared" si="0"/>
        <v>0</v>
      </c>
      <c r="X237" s="92"/>
      <c r="Y237" s="92"/>
      <c r="Z237" s="92"/>
      <c r="AA237" s="92"/>
      <c r="AB237" s="92"/>
      <c r="AC237" s="92"/>
      <c r="AD237" s="92"/>
      <c r="AE237" s="92"/>
      <c r="AF237" s="332"/>
      <c r="AG237" s="108"/>
      <c r="AH237" s="332"/>
      <c r="AI237" s="332"/>
      <c r="AJ237" s="332"/>
      <c r="AK237" s="334"/>
      <c r="AL237" s="162"/>
      <c r="AM237" s="259" t="str">
        <f t="shared" si="25"/>
        <v>ок</v>
      </c>
      <c r="AN237" s="259" t="str">
        <f t="shared" si="26"/>
        <v>ок</v>
      </c>
      <c r="AO237" s="259" t="str">
        <f t="shared" si="27"/>
        <v>ок</v>
      </c>
      <c r="AP237" s="259" t="str">
        <f t="shared" si="28"/>
        <v>ок</v>
      </c>
      <c r="AQ237" s="259" t="str">
        <f t="shared" si="29"/>
        <v>ок</v>
      </c>
      <c r="AR237" s="260" t="e">
        <f t="shared" si="30"/>
        <v>#DIV/0!</v>
      </c>
      <c r="AS237" s="261" t="str">
        <f t="shared" si="31"/>
        <v/>
      </c>
    </row>
    <row r="238" spans="1:45" s="13" customFormat="1" ht="12.75">
      <c r="A238" s="347"/>
      <c r="B238" s="325"/>
      <c r="C238" s="99">
        <f t="shared" si="33"/>
        <v>0</v>
      </c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104">
        <f t="shared" si="0"/>
        <v>0</v>
      </c>
      <c r="X238" s="92"/>
      <c r="Y238" s="92"/>
      <c r="Z238" s="92"/>
      <c r="AA238" s="92"/>
      <c r="AB238" s="92"/>
      <c r="AC238" s="92"/>
      <c r="AD238" s="92"/>
      <c r="AE238" s="92"/>
      <c r="AF238" s="332"/>
      <c r="AG238" s="108"/>
      <c r="AH238" s="332"/>
      <c r="AI238" s="332"/>
      <c r="AJ238" s="332"/>
      <c r="AK238" s="334"/>
      <c r="AL238" s="162"/>
      <c r="AM238" s="259" t="str">
        <f t="shared" si="25"/>
        <v>ок</v>
      </c>
      <c r="AN238" s="259" t="str">
        <f t="shared" si="26"/>
        <v>ок</v>
      </c>
      <c r="AO238" s="259" t="str">
        <f t="shared" si="27"/>
        <v>ок</v>
      </c>
      <c r="AP238" s="259" t="str">
        <f t="shared" si="28"/>
        <v>ок</v>
      </c>
      <c r="AQ238" s="259" t="str">
        <f t="shared" si="29"/>
        <v>ок</v>
      </c>
      <c r="AR238" s="260" t="e">
        <f t="shared" si="30"/>
        <v>#DIV/0!</v>
      </c>
      <c r="AS238" s="261" t="str">
        <f t="shared" si="31"/>
        <v/>
      </c>
    </row>
    <row r="239" spans="1:45" s="13" customFormat="1" ht="12.75">
      <c r="A239" s="347"/>
      <c r="B239" s="211"/>
      <c r="C239" s="99">
        <f t="shared" si="33"/>
        <v>0</v>
      </c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104">
        <f t="shared" si="0"/>
        <v>0</v>
      </c>
      <c r="X239" s="92"/>
      <c r="Y239" s="92"/>
      <c r="Z239" s="92"/>
      <c r="AA239" s="92"/>
      <c r="AB239" s="92"/>
      <c r="AC239" s="92"/>
      <c r="AD239" s="92"/>
      <c r="AE239" s="92"/>
      <c r="AF239" s="332"/>
      <c r="AG239" s="108"/>
      <c r="AH239" s="332"/>
      <c r="AI239" s="332"/>
      <c r="AJ239" s="332"/>
      <c r="AK239" s="334"/>
      <c r="AL239" s="162"/>
      <c r="AM239" s="259" t="str">
        <f t="shared" si="25"/>
        <v>ок</v>
      </c>
      <c r="AN239" s="259" t="str">
        <f t="shared" si="26"/>
        <v>ок</v>
      </c>
      <c r="AO239" s="259" t="str">
        <f t="shared" si="27"/>
        <v>ок</v>
      </c>
      <c r="AP239" s="259" t="str">
        <f t="shared" si="28"/>
        <v>ок</v>
      </c>
      <c r="AQ239" s="259" t="str">
        <f t="shared" si="29"/>
        <v>ок</v>
      </c>
      <c r="AR239" s="260" t="e">
        <f t="shared" si="30"/>
        <v>#DIV/0!</v>
      </c>
      <c r="AS239" s="261" t="str">
        <f t="shared" si="31"/>
        <v/>
      </c>
    </row>
    <row r="240" spans="1:45" s="13" customFormat="1" ht="12.75">
      <c r="A240" s="309"/>
      <c r="B240" s="211"/>
      <c r="C240" s="99">
        <f t="shared" si="33"/>
        <v>0</v>
      </c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104">
        <f t="shared" si="0"/>
        <v>0</v>
      </c>
      <c r="X240" s="92"/>
      <c r="Y240" s="92"/>
      <c r="Z240" s="92"/>
      <c r="AA240" s="92"/>
      <c r="AB240" s="92"/>
      <c r="AC240" s="92"/>
      <c r="AD240" s="92"/>
      <c r="AE240" s="92"/>
      <c r="AF240" s="332"/>
      <c r="AG240" s="108"/>
      <c r="AH240" s="332"/>
      <c r="AI240" s="332"/>
      <c r="AJ240" s="332"/>
      <c r="AK240" s="334"/>
      <c r="AL240" s="162"/>
      <c r="AM240" s="259" t="str">
        <f t="shared" si="25"/>
        <v>ок</v>
      </c>
      <c r="AN240" s="259" t="str">
        <f t="shared" si="26"/>
        <v>ок</v>
      </c>
      <c r="AO240" s="259" t="str">
        <f t="shared" si="27"/>
        <v>ок</v>
      </c>
      <c r="AP240" s="259" t="str">
        <f t="shared" si="28"/>
        <v>ок</v>
      </c>
      <c r="AQ240" s="259" t="str">
        <f t="shared" si="29"/>
        <v>ок</v>
      </c>
      <c r="AR240" s="260" t="e">
        <f t="shared" si="30"/>
        <v>#DIV/0!</v>
      </c>
      <c r="AS240" s="261" t="str">
        <f t="shared" si="31"/>
        <v/>
      </c>
    </row>
    <row r="241" spans="1:45" s="13" customFormat="1" ht="12.75">
      <c r="A241" s="308"/>
      <c r="B241" s="211"/>
      <c r="C241" s="99">
        <f t="shared" si="33"/>
        <v>0</v>
      </c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104">
        <f t="shared" si="0"/>
        <v>0</v>
      </c>
      <c r="X241" s="92"/>
      <c r="Y241" s="92"/>
      <c r="Z241" s="92"/>
      <c r="AA241" s="92"/>
      <c r="AB241" s="92"/>
      <c r="AC241" s="92"/>
      <c r="AD241" s="92"/>
      <c r="AE241" s="92"/>
      <c r="AF241" s="332"/>
      <c r="AG241" s="108"/>
      <c r="AH241" s="332"/>
      <c r="AI241" s="332"/>
      <c r="AJ241" s="332"/>
      <c r="AK241" s="334"/>
      <c r="AL241" s="162"/>
      <c r="AM241" s="259" t="str">
        <f t="shared" si="25"/>
        <v>ок</v>
      </c>
      <c r="AN241" s="259" t="str">
        <f t="shared" si="26"/>
        <v>ок</v>
      </c>
      <c r="AO241" s="259" t="str">
        <f t="shared" si="27"/>
        <v>ок</v>
      </c>
      <c r="AP241" s="259" t="str">
        <f t="shared" si="28"/>
        <v>ок</v>
      </c>
      <c r="AQ241" s="259" t="str">
        <f t="shared" si="29"/>
        <v>ок</v>
      </c>
      <c r="AR241" s="260" t="e">
        <f t="shared" si="30"/>
        <v>#DIV/0!</v>
      </c>
      <c r="AS241" s="261" t="str">
        <f t="shared" si="31"/>
        <v/>
      </c>
    </row>
    <row r="242" spans="1:45" s="13" customFormat="1" ht="15" customHeight="1">
      <c r="A242" s="309"/>
      <c r="B242" s="324"/>
      <c r="C242" s="99">
        <f t="shared" si="33"/>
        <v>0</v>
      </c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104">
        <f t="shared" si="0"/>
        <v>0</v>
      </c>
      <c r="X242" s="92"/>
      <c r="Y242" s="92"/>
      <c r="Z242" s="92"/>
      <c r="AA242" s="92"/>
      <c r="AB242" s="92"/>
      <c r="AC242" s="92"/>
      <c r="AD242" s="92"/>
      <c r="AE242" s="92"/>
      <c r="AF242" s="332"/>
      <c r="AG242" s="108"/>
      <c r="AH242" s="332"/>
      <c r="AI242" s="332"/>
      <c r="AJ242" s="332"/>
      <c r="AK242" s="334"/>
      <c r="AL242" s="162"/>
      <c r="AM242" s="259" t="str">
        <f t="shared" si="25"/>
        <v>ок</v>
      </c>
      <c r="AN242" s="259" t="str">
        <f t="shared" si="26"/>
        <v>ок</v>
      </c>
      <c r="AO242" s="259" t="str">
        <f t="shared" si="27"/>
        <v>ок</v>
      </c>
      <c r="AP242" s="259" t="str">
        <f t="shared" si="28"/>
        <v>ок</v>
      </c>
      <c r="AQ242" s="259" t="str">
        <f t="shared" si="29"/>
        <v>ок</v>
      </c>
      <c r="AR242" s="260" t="e">
        <f t="shared" si="30"/>
        <v>#DIV/0!</v>
      </c>
      <c r="AS242" s="261" t="str">
        <f t="shared" si="31"/>
        <v/>
      </c>
    </row>
    <row r="243" spans="1:45" s="13" customFormat="1" ht="12.75">
      <c r="A243" s="309"/>
      <c r="B243" s="324"/>
      <c r="C243" s="99">
        <f t="shared" si="33"/>
        <v>0</v>
      </c>
      <c r="D243" s="92"/>
      <c r="E243" s="92"/>
      <c r="F243" s="92"/>
      <c r="G243" s="92"/>
      <c r="H243" s="92"/>
      <c r="I243" s="9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04">
        <f t="shared" si="0"/>
        <v>0</v>
      </c>
      <c r="X243" s="162"/>
      <c r="Y243" s="162"/>
      <c r="Z243" s="162"/>
      <c r="AA243" s="162"/>
      <c r="AB243" s="162"/>
      <c r="AC243" s="162"/>
      <c r="AD243" s="162"/>
      <c r="AE243" s="92"/>
      <c r="AF243" s="162"/>
      <c r="AG243" s="162"/>
      <c r="AH243" s="161"/>
      <c r="AI243" s="332"/>
      <c r="AJ243" s="332"/>
      <c r="AK243" s="334"/>
      <c r="AL243" s="162"/>
      <c r="AM243" s="259" t="str">
        <f t="shared" si="25"/>
        <v>ок</v>
      </c>
      <c r="AN243" s="259" t="str">
        <f t="shared" si="26"/>
        <v>ок</v>
      </c>
      <c r="AO243" s="259" t="str">
        <f t="shared" si="27"/>
        <v>ок</v>
      </c>
      <c r="AP243" s="259" t="str">
        <f t="shared" si="28"/>
        <v>ок</v>
      </c>
      <c r="AQ243" s="259" t="str">
        <f t="shared" si="29"/>
        <v>ок</v>
      </c>
      <c r="AR243" s="260" t="e">
        <f t="shared" si="30"/>
        <v>#DIV/0!</v>
      </c>
      <c r="AS243" s="261" t="str">
        <f t="shared" si="31"/>
        <v/>
      </c>
    </row>
    <row r="244" spans="1:45" s="13" customFormat="1" ht="12.75">
      <c r="A244" s="309"/>
      <c r="B244" s="324"/>
      <c r="C244" s="99">
        <f t="shared" si="33"/>
        <v>0</v>
      </c>
      <c r="D244" s="92"/>
      <c r="E244" s="92"/>
      <c r="F244" s="92"/>
      <c r="G244" s="92"/>
      <c r="H244" s="92"/>
      <c r="I244" s="92"/>
      <c r="J244" s="332"/>
      <c r="K244" s="332"/>
      <c r="L244" s="332"/>
      <c r="M244" s="332"/>
      <c r="N244" s="332"/>
      <c r="O244" s="332"/>
      <c r="P244" s="332"/>
      <c r="Q244" s="332"/>
      <c r="R244" s="332"/>
      <c r="S244" s="162"/>
      <c r="T244" s="162"/>
      <c r="U244" s="162"/>
      <c r="V244" s="162"/>
      <c r="W244" s="104">
        <f t="shared" si="0"/>
        <v>0</v>
      </c>
      <c r="X244" s="162"/>
      <c r="Y244" s="162"/>
      <c r="Z244" s="162"/>
      <c r="AA244" s="162"/>
      <c r="AB244" s="162"/>
      <c r="AC244" s="162"/>
      <c r="AD244" s="162"/>
      <c r="AE244" s="92"/>
      <c r="AF244" s="332"/>
      <c r="AG244" s="108"/>
      <c r="AH244" s="332"/>
      <c r="AI244" s="332"/>
      <c r="AJ244" s="332"/>
      <c r="AK244" s="334"/>
      <c r="AL244" s="162"/>
      <c r="AM244" s="259" t="str">
        <f t="shared" si="25"/>
        <v>ок</v>
      </c>
      <c r="AN244" s="259" t="str">
        <f t="shared" si="26"/>
        <v>ок</v>
      </c>
      <c r="AO244" s="259" t="str">
        <f t="shared" si="27"/>
        <v>ок</v>
      </c>
      <c r="AP244" s="259" t="str">
        <f t="shared" si="28"/>
        <v>ок</v>
      </c>
      <c r="AQ244" s="259" t="str">
        <f t="shared" si="29"/>
        <v>ок</v>
      </c>
      <c r="AR244" s="260" t="e">
        <f t="shared" si="30"/>
        <v>#DIV/0!</v>
      </c>
      <c r="AS244" s="261" t="str">
        <f t="shared" si="31"/>
        <v/>
      </c>
    </row>
    <row r="245" spans="1:45" s="13" customFormat="1" ht="12.75">
      <c r="A245" s="309"/>
      <c r="B245" s="324"/>
      <c r="C245" s="99">
        <f t="shared" si="33"/>
        <v>0</v>
      </c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104">
        <f t="shared" si="0"/>
        <v>0</v>
      </c>
      <c r="X245" s="92"/>
      <c r="Y245" s="92"/>
      <c r="Z245" s="92"/>
      <c r="AA245" s="92"/>
      <c r="AB245" s="92"/>
      <c r="AC245" s="92"/>
      <c r="AD245" s="92"/>
      <c r="AE245" s="92"/>
      <c r="AF245" s="332"/>
      <c r="AG245" s="108"/>
      <c r="AH245" s="332"/>
      <c r="AI245" s="332"/>
      <c r="AJ245" s="332"/>
      <c r="AK245" s="334"/>
      <c r="AL245" s="332"/>
      <c r="AM245" s="259" t="str">
        <f t="shared" si="25"/>
        <v>ок</v>
      </c>
      <c r="AN245" s="259" t="str">
        <f t="shared" si="26"/>
        <v>ок</v>
      </c>
      <c r="AO245" s="259" t="str">
        <f t="shared" si="27"/>
        <v>ок</v>
      </c>
      <c r="AP245" s="259" t="str">
        <f t="shared" si="28"/>
        <v>ок</v>
      </c>
      <c r="AQ245" s="259" t="str">
        <f t="shared" si="29"/>
        <v>ок</v>
      </c>
      <c r="AR245" s="260" t="e">
        <f t="shared" si="30"/>
        <v>#DIV/0!</v>
      </c>
      <c r="AS245" s="261" t="str">
        <f t="shared" si="31"/>
        <v/>
      </c>
    </row>
    <row r="246" spans="1:45" s="13" customFormat="1" ht="12.75">
      <c r="A246" s="348"/>
      <c r="B246" s="324"/>
      <c r="C246" s="99">
        <f t="shared" si="33"/>
        <v>0</v>
      </c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104">
        <f t="shared" si="0"/>
        <v>0</v>
      </c>
      <c r="X246" s="92"/>
      <c r="Y246" s="92"/>
      <c r="Z246" s="92"/>
      <c r="AA246" s="92"/>
      <c r="AB246" s="92"/>
      <c r="AC246" s="92"/>
      <c r="AD246" s="92"/>
      <c r="AE246" s="92"/>
      <c r="AF246" s="332"/>
      <c r="AG246" s="108"/>
      <c r="AH246" s="332"/>
      <c r="AI246" s="332"/>
      <c r="AJ246" s="332"/>
      <c r="AK246" s="334"/>
      <c r="AL246" s="332"/>
      <c r="AM246" s="259" t="str">
        <f t="shared" si="25"/>
        <v>ок</v>
      </c>
      <c r="AN246" s="259" t="str">
        <f t="shared" si="26"/>
        <v>ок</v>
      </c>
      <c r="AO246" s="259" t="str">
        <f t="shared" si="27"/>
        <v>ок</v>
      </c>
      <c r="AP246" s="259" t="str">
        <f t="shared" si="28"/>
        <v>ок</v>
      </c>
      <c r="AQ246" s="259" t="str">
        <f t="shared" si="29"/>
        <v>ок</v>
      </c>
      <c r="AR246" s="260" t="e">
        <f t="shared" si="30"/>
        <v>#DIV/0!</v>
      </c>
      <c r="AS246" s="261" t="str">
        <f t="shared" si="31"/>
        <v/>
      </c>
    </row>
    <row r="247" spans="1:45" s="13" customFormat="1" ht="12.75">
      <c r="A247" s="309"/>
      <c r="B247" s="324"/>
      <c r="C247" s="99">
        <f t="shared" si="33"/>
        <v>0</v>
      </c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104">
        <f t="shared" si="0"/>
        <v>0</v>
      </c>
      <c r="X247" s="92"/>
      <c r="Y247" s="92"/>
      <c r="Z247" s="92"/>
      <c r="AA247" s="92"/>
      <c r="AB247" s="92"/>
      <c r="AC247" s="92"/>
      <c r="AD247" s="92"/>
      <c r="AE247" s="92"/>
      <c r="AF247" s="332"/>
      <c r="AG247" s="108"/>
      <c r="AH247" s="332"/>
      <c r="AI247" s="332"/>
      <c r="AJ247" s="332"/>
      <c r="AK247" s="334"/>
      <c r="AL247" s="332"/>
      <c r="AM247" s="259" t="str">
        <f t="shared" si="25"/>
        <v>ок</v>
      </c>
      <c r="AN247" s="259" t="str">
        <f t="shared" si="26"/>
        <v>ок</v>
      </c>
      <c r="AO247" s="259" t="str">
        <f t="shared" si="27"/>
        <v>ок</v>
      </c>
      <c r="AP247" s="259" t="str">
        <f t="shared" si="28"/>
        <v>ок</v>
      </c>
      <c r="AQ247" s="259" t="str">
        <f t="shared" si="29"/>
        <v>ок</v>
      </c>
      <c r="AR247" s="260" t="e">
        <f t="shared" si="30"/>
        <v>#DIV/0!</v>
      </c>
      <c r="AS247" s="261" t="str">
        <f t="shared" si="31"/>
        <v/>
      </c>
    </row>
    <row r="248" spans="1:45" s="13" customFormat="1" ht="12.75">
      <c r="A248" s="309"/>
      <c r="B248" s="324"/>
      <c r="C248" s="99">
        <f t="shared" si="33"/>
        <v>0</v>
      </c>
      <c r="D248" s="92"/>
      <c r="E248" s="212"/>
      <c r="F248" s="212"/>
      <c r="G248" s="212"/>
      <c r="H248" s="92"/>
      <c r="I248" s="33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04">
        <f t="shared" si="0"/>
        <v>0</v>
      </c>
      <c r="X248" s="162"/>
      <c r="Y248" s="162"/>
      <c r="Z248" s="162"/>
      <c r="AA248" s="162"/>
      <c r="AB248" s="162"/>
      <c r="AC248" s="162"/>
      <c r="AD248" s="162"/>
      <c r="AE248" s="92"/>
      <c r="AF248" s="162"/>
      <c r="AG248" s="162"/>
      <c r="AH248" s="161"/>
      <c r="AI248" s="29"/>
      <c r="AJ248" s="29"/>
      <c r="AK248" s="161"/>
      <c r="AL248" s="29"/>
      <c r="AM248" s="259" t="str">
        <f t="shared" si="25"/>
        <v>ок</v>
      </c>
      <c r="AN248" s="259" t="str">
        <f t="shared" si="26"/>
        <v>ок</v>
      </c>
      <c r="AO248" s="259" t="str">
        <f t="shared" si="27"/>
        <v>ок</v>
      </c>
      <c r="AP248" s="259" t="str">
        <f t="shared" si="28"/>
        <v>ок</v>
      </c>
      <c r="AQ248" s="259" t="str">
        <f t="shared" si="29"/>
        <v>ок</v>
      </c>
      <c r="AR248" s="260" t="e">
        <f t="shared" si="30"/>
        <v>#DIV/0!</v>
      </c>
      <c r="AS248" s="261" t="str">
        <f t="shared" si="31"/>
        <v/>
      </c>
    </row>
    <row r="249" spans="1:45" ht="12.75">
      <c r="A249" s="309"/>
      <c r="B249" s="324"/>
      <c r="C249" s="99">
        <f t="shared" si="33"/>
        <v>0</v>
      </c>
      <c r="D249" s="92"/>
      <c r="E249" s="29"/>
      <c r="F249" s="29"/>
      <c r="G249" s="29"/>
      <c r="H249" s="29"/>
      <c r="I249" s="29"/>
      <c r="J249" s="29"/>
      <c r="K249" s="214"/>
      <c r="L249" s="214"/>
      <c r="M249" s="214"/>
      <c r="N249" s="29"/>
      <c r="O249" s="29"/>
      <c r="P249" s="29"/>
      <c r="Q249" s="29"/>
      <c r="R249" s="29"/>
      <c r="S249" s="29"/>
      <c r="T249" s="29"/>
      <c r="U249" s="29"/>
      <c r="V249" s="29"/>
      <c r="W249" s="104">
        <f t="shared" si="0"/>
        <v>0</v>
      </c>
      <c r="X249" s="214"/>
      <c r="Y249" s="214"/>
      <c r="Z249" s="214"/>
      <c r="AA249" s="214"/>
      <c r="AB249" s="214"/>
      <c r="AC249" s="214"/>
      <c r="AD249" s="29"/>
      <c r="AE249" s="92"/>
      <c r="AF249" s="29"/>
      <c r="AG249" s="29"/>
      <c r="AH249" s="29"/>
      <c r="AI249" s="332"/>
      <c r="AJ249" s="331"/>
      <c r="AK249" s="332"/>
      <c r="AL249" s="29"/>
      <c r="AM249" s="259" t="str">
        <f t="shared" si="25"/>
        <v>ок</v>
      </c>
      <c r="AN249" s="259" t="str">
        <f t="shared" si="26"/>
        <v>ок</v>
      </c>
      <c r="AO249" s="259" t="str">
        <f t="shared" si="27"/>
        <v>ок</v>
      </c>
      <c r="AP249" s="259" t="str">
        <f t="shared" si="28"/>
        <v>ок</v>
      </c>
      <c r="AQ249" s="259" t="str">
        <f t="shared" si="29"/>
        <v>ок</v>
      </c>
      <c r="AR249" s="260" t="e">
        <f t="shared" si="30"/>
        <v>#DIV/0!</v>
      </c>
      <c r="AS249" s="261" t="str">
        <f t="shared" si="31"/>
        <v/>
      </c>
    </row>
    <row r="250" spans="1:45" s="13" customFormat="1" ht="12.75">
      <c r="A250" s="309"/>
      <c r="B250" s="324"/>
      <c r="C250" s="99">
        <f t="shared" si="33"/>
        <v>0</v>
      </c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104">
        <f t="shared" si="0"/>
        <v>0</v>
      </c>
      <c r="X250" s="92"/>
      <c r="Y250" s="92"/>
      <c r="Z250" s="92"/>
      <c r="AA250" s="92"/>
      <c r="AB250" s="92"/>
      <c r="AC250" s="92"/>
      <c r="AD250" s="92"/>
      <c r="AE250" s="92"/>
      <c r="AF250" s="332"/>
      <c r="AG250" s="108"/>
      <c r="AH250" s="332"/>
      <c r="AI250" s="332"/>
      <c r="AJ250" s="332"/>
      <c r="AK250" s="334"/>
      <c r="AL250" s="332"/>
      <c r="AM250" s="259" t="str">
        <f t="shared" si="25"/>
        <v>ок</v>
      </c>
      <c r="AN250" s="259" t="str">
        <f t="shared" si="26"/>
        <v>ок</v>
      </c>
      <c r="AO250" s="259" t="str">
        <f t="shared" si="27"/>
        <v>ок</v>
      </c>
      <c r="AP250" s="259" t="str">
        <f t="shared" si="28"/>
        <v>ок</v>
      </c>
      <c r="AQ250" s="259" t="str">
        <f t="shared" si="29"/>
        <v>ок</v>
      </c>
      <c r="AR250" s="260" t="e">
        <f t="shared" si="30"/>
        <v>#DIV/0!</v>
      </c>
      <c r="AS250" s="261" t="str">
        <f t="shared" si="31"/>
        <v/>
      </c>
    </row>
    <row r="251" spans="1:45" s="13" customFormat="1" ht="12.75">
      <c r="A251" s="309"/>
      <c r="B251" s="324"/>
      <c r="C251" s="99">
        <f t="shared" si="33"/>
        <v>0</v>
      </c>
      <c r="D251" s="92"/>
      <c r="E251" s="92"/>
      <c r="F251" s="29"/>
      <c r="G251" s="92"/>
      <c r="H251" s="92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104">
        <f t="shared" si="0"/>
        <v>0</v>
      </c>
      <c r="X251" s="29"/>
      <c r="Y251" s="29"/>
      <c r="Z251" s="29"/>
      <c r="AA251" s="29"/>
      <c r="AB251" s="29"/>
      <c r="AC251" s="29"/>
      <c r="AD251" s="29"/>
      <c r="AE251" s="92"/>
      <c r="AF251" s="29"/>
      <c r="AG251" s="29"/>
      <c r="AH251" s="29"/>
      <c r="AI251" s="29"/>
      <c r="AJ251" s="29"/>
      <c r="AK251" s="29"/>
      <c r="AL251" s="332"/>
      <c r="AM251" s="259" t="str">
        <f t="shared" si="25"/>
        <v>ок</v>
      </c>
      <c r="AN251" s="259" t="str">
        <f t="shared" si="26"/>
        <v>ок</v>
      </c>
      <c r="AO251" s="259" t="str">
        <f t="shared" si="27"/>
        <v>ок</v>
      </c>
      <c r="AP251" s="259" t="str">
        <f t="shared" si="28"/>
        <v>ок</v>
      </c>
      <c r="AQ251" s="259" t="str">
        <f t="shared" si="29"/>
        <v>ок</v>
      </c>
      <c r="AR251" s="260" t="e">
        <f t="shared" si="30"/>
        <v>#DIV/0!</v>
      </c>
      <c r="AS251" s="261" t="str">
        <f t="shared" si="31"/>
        <v/>
      </c>
    </row>
    <row r="252" spans="1:45" s="13" customFormat="1" ht="12.75">
      <c r="A252" s="309"/>
      <c r="B252" s="324"/>
      <c r="C252" s="99">
        <f t="shared" si="33"/>
        <v>0</v>
      </c>
      <c r="D252" s="92"/>
      <c r="E252" s="92"/>
      <c r="F252" s="332"/>
      <c r="G252" s="92"/>
      <c r="H252" s="92"/>
      <c r="I252" s="332"/>
      <c r="J252" s="332"/>
      <c r="K252" s="332"/>
      <c r="L252" s="332"/>
      <c r="M252" s="332"/>
      <c r="N252" s="332"/>
      <c r="O252" s="332"/>
      <c r="P252" s="332"/>
      <c r="Q252" s="332"/>
      <c r="R252" s="332"/>
      <c r="S252" s="332"/>
      <c r="T252" s="332"/>
      <c r="U252" s="332"/>
      <c r="V252" s="332"/>
      <c r="W252" s="104">
        <f t="shared" si="0"/>
        <v>0</v>
      </c>
      <c r="X252" s="332"/>
      <c r="Y252" s="332"/>
      <c r="Z252" s="332"/>
      <c r="AA252" s="332"/>
      <c r="AB252" s="332"/>
      <c r="AC252" s="332"/>
      <c r="AD252" s="332"/>
      <c r="AE252" s="92"/>
      <c r="AF252" s="332"/>
      <c r="AG252" s="332"/>
      <c r="AH252" s="29"/>
      <c r="AI252" s="29"/>
      <c r="AJ252" s="29"/>
      <c r="AK252" s="29"/>
      <c r="AL252" s="162"/>
      <c r="AM252" s="259" t="str">
        <f t="shared" si="25"/>
        <v>ок</v>
      </c>
      <c r="AN252" s="259" t="str">
        <f t="shared" si="26"/>
        <v>ок</v>
      </c>
      <c r="AO252" s="259" t="str">
        <f t="shared" si="27"/>
        <v>ок</v>
      </c>
      <c r="AP252" s="259" t="str">
        <f t="shared" si="28"/>
        <v>ок</v>
      </c>
      <c r="AQ252" s="259" t="str">
        <f t="shared" si="29"/>
        <v>ок</v>
      </c>
      <c r="AR252" s="260" t="e">
        <f t="shared" si="30"/>
        <v>#DIV/0!</v>
      </c>
      <c r="AS252" s="261" t="str">
        <f t="shared" si="31"/>
        <v/>
      </c>
    </row>
    <row r="253" spans="1:45" s="13" customFormat="1" ht="12.75">
      <c r="A253" s="309"/>
      <c r="B253" s="324"/>
      <c r="C253" s="99">
        <f t="shared" si="33"/>
        <v>0</v>
      </c>
      <c r="D253" s="92"/>
      <c r="E253" s="212"/>
      <c r="F253" s="29"/>
      <c r="G253" s="92"/>
      <c r="H253" s="92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104">
        <f t="shared" si="0"/>
        <v>0</v>
      </c>
      <c r="X253" s="29"/>
      <c r="Y253" s="29"/>
      <c r="Z253" s="29"/>
      <c r="AA253" s="29"/>
      <c r="AB253" s="29"/>
      <c r="AC253" s="29"/>
      <c r="AD253" s="29"/>
      <c r="AE253" s="92"/>
      <c r="AF253" s="29"/>
      <c r="AG253" s="29"/>
      <c r="AH253" s="29"/>
      <c r="AI253" s="29"/>
      <c r="AJ253" s="29"/>
      <c r="AK253" s="29"/>
      <c r="AL253" s="162"/>
      <c r="AM253" s="259" t="str">
        <f t="shared" si="25"/>
        <v>ок</v>
      </c>
      <c r="AN253" s="259" t="str">
        <f t="shared" si="26"/>
        <v>ок</v>
      </c>
      <c r="AO253" s="259" t="str">
        <f t="shared" si="27"/>
        <v>ок</v>
      </c>
      <c r="AP253" s="259" t="str">
        <f t="shared" si="28"/>
        <v>ок</v>
      </c>
      <c r="AQ253" s="259" t="str">
        <f t="shared" si="29"/>
        <v>ок</v>
      </c>
      <c r="AR253" s="260" t="e">
        <f t="shared" si="30"/>
        <v>#DIV/0!</v>
      </c>
      <c r="AS253" s="261" t="str">
        <f t="shared" si="31"/>
        <v/>
      </c>
    </row>
    <row r="254" spans="1:45" s="13" customFormat="1" ht="12.75">
      <c r="A254" s="309"/>
      <c r="B254" s="324"/>
      <c r="C254" s="99">
        <f t="shared" si="33"/>
        <v>0</v>
      </c>
      <c r="D254" s="92"/>
      <c r="E254" s="92"/>
      <c r="F254" s="332"/>
      <c r="G254" s="92"/>
      <c r="H254" s="92"/>
      <c r="I254" s="332"/>
      <c r="J254" s="332"/>
      <c r="K254" s="332"/>
      <c r="L254" s="332"/>
      <c r="M254" s="332"/>
      <c r="N254" s="332"/>
      <c r="O254" s="332"/>
      <c r="P254" s="332"/>
      <c r="Q254" s="332"/>
      <c r="R254" s="332"/>
      <c r="S254" s="332"/>
      <c r="T254" s="332"/>
      <c r="U254" s="332"/>
      <c r="V254" s="332"/>
      <c r="W254" s="104">
        <f t="shared" si="0"/>
        <v>0</v>
      </c>
      <c r="X254" s="332"/>
      <c r="Y254" s="332"/>
      <c r="Z254" s="332"/>
      <c r="AA254" s="332"/>
      <c r="AB254" s="332"/>
      <c r="AC254" s="332"/>
      <c r="AD254" s="332"/>
      <c r="AE254" s="92"/>
      <c r="AF254" s="332"/>
      <c r="AG254" s="332"/>
      <c r="AH254" s="29"/>
      <c r="AI254" s="29"/>
      <c r="AJ254" s="29"/>
      <c r="AK254" s="29"/>
      <c r="AL254" s="162"/>
      <c r="AM254" s="259" t="str">
        <f t="shared" si="25"/>
        <v>ок</v>
      </c>
      <c r="AN254" s="259" t="str">
        <f t="shared" si="26"/>
        <v>ок</v>
      </c>
      <c r="AO254" s="259" t="str">
        <f t="shared" si="27"/>
        <v>ок</v>
      </c>
      <c r="AP254" s="259" t="str">
        <f t="shared" si="28"/>
        <v>ок</v>
      </c>
      <c r="AQ254" s="259" t="str">
        <f t="shared" si="29"/>
        <v>ок</v>
      </c>
      <c r="AR254" s="260" t="e">
        <f t="shared" si="30"/>
        <v>#DIV/0!</v>
      </c>
      <c r="AS254" s="261" t="str">
        <f t="shared" si="31"/>
        <v/>
      </c>
    </row>
    <row r="255" spans="1:45" s="13" customFormat="1" ht="12.75">
      <c r="A255" s="309"/>
      <c r="B255" s="324"/>
      <c r="C255" s="99">
        <f t="shared" si="33"/>
        <v>0</v>
      </c>
      <c r="D255" s="92"/>
      <c r="E255" s="92"/>
      <c r="F255" s="332"/>
      <c r="G255" s="92"/>
      <c r="H255" s="92"/>
      <c r="I255" s="332"/>
      <c r="J255" s="332"/>
      <c r="K255" s="332"/>
      <c r="L255" s="332"/>
      <c r="M255" s="332"/>
      <c r="N255" s="332"/>
      <c r="O255" s="332"/>
      <c r="P255" s="332"/>
      <c r="Q255" s="332"/>
      <c r="R255" s="332"/>
      <c r="S255" s="332"/>
      <c r="T255" s="332"/>
      <c r="U255" s="332"/>
      <c r="V255" s="332"/>
      <c r="W255" s="104">
        <f t="shared" si="0"/>
        <v>0</v>
      </c>
      <c r="X255" s="332"/>
      <c r="Y255" s="332"/>
      <c r="Z255" s="332"/>
      <c r="AA255" s="332"/>
      <c r="AB255" s="332"/>
      <c r="AC255" s="332"/>
      <c r="AD255" s="332"/>
      <c r="AE255" s="92"/>
      <c r="AF255" s="332"/>
      <c r="AG255" s="332"/>
      <c r="AH255" s="29"/>
      <c r="AI255" s="29"/>
      <c r="AJ255" s="29"/>
      <c r="AK255" s="29"/>
      <c r="AL255" s="162"/>
      <c r="AM255" s="259" t="str">
        <f t="shared" si="25"/>
        <v>ок</v>
      </c>
      <c r="AN255" s="259" t="str">
        <f t="shared" si="26"/>
        <v>ок</v>
      </c>
      <c r="AO255" s="259" t="str">
        <f t="shared" si="27"/>
        <v>ок</v>
      </c>
      <c r="AP255" s="259" t="str">
        <f t="shared" si="28"/>
        <v>ок</v>
      </c>
      <c r="AQ255" s="259" t="str">
        <f t="shared" si="29"/>
        <v>ок</v>
      </c>
      <c r="AR255" s="260" t="e">
        <f t="shared" si="30"/>
        <v>#DIV/0!</v>
      </c>
      <c r="AS255" s="261" t="str">
        <f t="shared" si="31"/>
        <v/>
      </c>
    </row>
    <row r="256" spans="1:45" s="13" customFormat="1" ht="12.75">
      <c r="A256" s="309"/>
      <c r="B256" s="324"/>
      <c r="C256" s="99">
        <f t="shared" si="33"/>
        <v>0</v>
      </c>
      <c r="D256" s="92"/>
      <c r="E256" s="92"/>
      <c r="F256" s="332"/>
      <c r="G256" s="92"/>
      <c r="H256" s="92"/>
      <c r="I256" s="92"/>
      <c r="J256" s="332"/>
      <c r="K256" s="332"/>
      <c r="L256" s="332"/>
      <c r="M256" s="332"/>
      <c r="N256" s="332"/>
      <c r="O256" s="332"/>
      <c r="P256" s="332"/>
      <c r="Q256" s="332"/>
      <c r="R256" s="332"/>
      <c r="S256" s="332"/>
      <c r="T256" s="332"/>
      <c r="U256" s="332"/>
      <c r="V256" s="332"/>
      <c r="W256" s="104">
        <f t="shared" si="0"/>
        <v>0</v>
      </c>
      <c r="X256" s="332"/>
      <c r="Y256" s="332"/>
      <c r="Z256" s="332"/>
      <c r="AA256" s="332"/>
      <c r="AB256" s="332"/>
      <c r="AC256" s="332"/>
      <c r="AD256" s="332"/>
      <c r="AE256" s="92"/>
      <c r="AF256" s="332"/>
      <c r="AG256" s="332"/>
      <c r="AH256" s="29"/>
      <c r="AI256" s="29"/>
      <c r="AJ256" s="29"/>
      <c r="AK256" s="29"/>
      <c r="AL256" s="161"/>
      <c r="AM256" s="259" t="str">
        <f t="shared" si="25"/>
        <v>ок</v>
      </c>
      <c r="AN256" s="259" t="str">
        <f t="shared" si="26"/>
        <v>ок</v>
      </c>
      <c r="AO256" s="259" t="str">
        <f t="shared" si="27"/>
        <v>ок</v>
      </c>
      <c r="AP256" s="259" t="str">
        <f t="shared" si="28"/>
        <v>ок</v>
      </c>
      <c r="AQ256" s="259" t="str">
        <f t="shared" si="29"/>
        <v>ок</v>
      </c>
      <c r="AR256" s="260" t="e">
        <f t="shared" si="30"/>
        <v>#DIV/0!</v>
      </c>
      <c r="AS256" s="261" t="str">
        <f t="shared" si="31"/>
        <v/>
      </c>
    </row>
    <row r="257" spans="1:45" s="13" customFormat="1" ht="12.75">
      <c r="A257" s="309"/>
      <c r="B257" s="324"/>
      <c r="C257" s="99">
        <f t="shared" si="33"/>
        <v>0</v>
      </c>
      <c r="D257" s="92"/>
      <c r="E257" s="92"/>
      <c r="F257" s="332"/>
      <c r="G257" s="92"/>
      <c r="H257" s="92"/>
      <c r="I257" s="92"/>
      <c r="J257" s="332"/>
      <c r="K257" s="332"/>
      <c r="L257" s="332"/>
      <c r="M257" s="332"/>
      <c r="N257" s="332"/>
      <c r="O257" s="332"/>
      <c r="P257" s="332"/>
      <c r="Q257" s="332"/>
      <c r="R257" s="332"/>
      <c r="S257" s="332"/>
      <c r="T257" s="332"/>
      <c r="U257" s="332"/>
      <c r="V257" s="332"/>
      <c r="W257" s="104">
        <f t="shared" si="0"/>
        <v>0</v>
      </c>
      <c r="X257" s="332"/>
      <c r="Y257" s="332"/>
      <c r="Z257" s="332"/>
      <c r="AA257" s="332"/>
      <c r="AB257" s="332"/>
      <c r="AC257" s="332"/>
      <c r="AD257" s="332"/>
      <c r="AE257" s="92"/>
      <c r="AF257" s="332"/>
      <c r="AG257" s="332"/>
      <c r="AH257" s="29"/>
      <c r="AI257" s="29"/>
      <c r="AJ257" s="29"/>
      <c r="AK257" s="29"/>
      <c r="AL257" s="161"/>
      <c r="AM257" s="259" t="str">
        <f t="shared" si="25"/>
        <v>ок</v>
      </c>
      <c r="AN257" s="259" t="str">
        <f t="shared" si="26"/>
        <v>ок</v>
      </c>
      <c r="AO257" s="259" t="str">
        <f t="shared" si="27"/>
        <v>ок</v>
      </c>
      <c r="AP257" s="259" t="str">
        <f t="shared" si="28"/>
        <v>ок</v>
      </c>
      <c r="AQ257" s="259" t="str">
        <f t="shared" si="29"/>
        <v>ок</v>
      </c>
      <c r="AR257" s="260" t="e">
        <f t="shared" si="30"/>
        <v>#DIV/0!</v>
      </c>
      <c r="AS257" s="261" t="str">
        <f t="shared" si="31"/>
        <v/>
      </c>
    </row>
    <row r="258" spans="1:45" s="13" customFormat="1" ht="12.75">
      <c r="A258" s="309"/>
      <c r="B258" s="211"/>
      <c r="C258" s="99">
        <f t="shared" si="33"/>
        <v>0</v>
      </c>
      <c r="D258" s="92"/>
      <c r="E258" s="92"/>
      <c r="F258" s="332"/>
      <c r="G258" s="92"/>
      <c r="H258" s="92"/>
      <c r="I258" s="92"/>
      <c r="J258" s="332"/>
      <c r="K258" s="332"/>
      <c r="L258" s="332"/>
      <c r="M258" s="332"/>
      <c r="N258" s="332"/>
      <c r="O258" s="332"/>
      <c r="P258" s="332"/>
      <c r="Q258" s="332"/>
      <c r="R258" s="332"/>
      <c r="S258" s="332"/>
      <c r="T258" s="332"/>
      <c r="U258" s="332"/>
      <c r="V258" s="332"/>
      <c r="W258" s="104">
        <f t="shared" si="0"/>
        <v>0</v>
      </c>
      <c r="X258" s="332"/>
      <c r="Y258" s="332"/>
      <c r="Z258" s="332"/>
      <c r="AA258" s="332"/>
      <c r="AB258" s="332"/>
      <c r="AC258" s="332"/>
      <c r="AD258" s="332"/>
      <c r="AE258" s="92"/>
      <c r="AF258" s="332"/>
      <c r="AG258" s="332"/>
      <c r="AH258" s="29"/>
      <c r="AI258" s="29"/>
      <c r="AJ258" s="29"/>
      <c r="AK258" s="29"/>
      <c r="AL258" s="161"/>
      <c r="AM258" s="259" t="str">
        <f t="shared" si="25"/>
        <v>ок</v>
      </c>
      <c r="AN258" s="259" t="str">
        <f t="shared" si="26"/>
        <v>ок</v>
      </c>
      <c r="AO258" s="259" t="str">
        <f t="shared" si="27"/>
        <v>ок</v>
      </c>
      <c r="AP258" s="259" t="str">
        <f t="shared" si="28"/>
        <v>ок</v>
      </c>
      <c r="AQ258" s="259" t="str">
        <f t="shared" si="29"/>
        <v>ок</v>
      </c>
      <c r="AR258" s="260" t="e">
        <f t="shared" si="30"/>
        <v>#DIV/0!</v>
      </c>
      <c r="AS258" s="261" t="str">
        <f t="shared" si="31"/>
        <v/>
      </c>
    </row>
    <row r="259" spans="1:45" s="13" customFormat="1" ht="12.75">
      <c r="A259" s="309"/>
      <c r="B259" s="324"/>
      <c r="C259" s="99">
        <f t="shared" si="33"/>
        <v>0</v>
      </c>
      <c r="D259" s="92"/>
      <c r="E259" s="92"/>
      <c r="F259" s="29"/>
      <c r="G259" s="92"/>
      <c r="H259" s="92"/>
      <c r="I259" s="92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104">
        <f t="shared" si="0"/>
        <v>0</v>
      </c>
      <c r="X259" s="29"/>
      <c r="Y259" s="29"/>
      <c r="Z259" s="29"/>
      <c r="AA259" s="29"/>
      <c r="AB259" s="29"/>
      <c r="AC259" s="29"/>
      <c r="AD259" s="29"/>
      <c r="AE259" s="92"/>
      <c r="AF259" s="29"/>
      <c r="AG259" s="29"/>
      <c r="AH259" s="29"/>
      <c r="AI259" s="29"/>
      <c r="AJ259" s="29"/>
      <c r="AK259" s="29"/>
      <c r="AL259" s="161"/>
      <c r="AM259" s="259" t="str">
        <f t="shared" si="25"/>
        <v>ок</v>
      </c>
      <c r="AN259" s="259" t="str">
        <f t="shared" si="26"/>
        <v>ок</v>
      </c>
      <c r="AO259" s="259" t="str">
        <f t="shared" si="27"/>
        <v>ок</v>
      </c>
      <c r="AP259" s="259" t="str">
        <f t="shared" si="28"/>
        <v>ок</v>
      </c>
      <c r="AQ259" s="259" t="str">
        <f t="shared" si="29"/>
        <v>ок</v>
      </c>
      <c r="AR259" s="260" t="e">
        <f t="shared" si="30"/>
        <v>#DIV/0!</v>
      </c>
      <c r="AS259" s="261" t="str">
        <f t="shared" si="31"/>
        <v/>
      </c>
    </row>
    <row r="260" spans="1:45" s="13" customFormat="1" ht="12.75">
      <c r="A260" s="309"/>
      <c r="B260" s="324"/>
      <c r="C260" s="99">
        <f t="shared" si="33"/>
        <v>0</v>
      </c>
      <c r="D260" s="92"/>
      <c r="E260" s="92"/>
      <c r="F260" s="332"/>
      <c r="G260" s="92"/>
      <c r="H260" s="92"/>
      <c r="I260" s="332"/>
      <c r="J260" s="29"/>
      <c r="K260" s="29"/>
      <c r="L260" s="29"/>
      <c r="M260" s="29"/>
      <c r="N260" s="29"/>
      <c r="O260" s="29"/>
      <c r="P260" s="29"/>
      <c r="Q260" s="29"/>
      <c r="R260" s="29"/>
      <c r="S260" s="161"/>
      <c r="T260" s="161"/>
      <c r="U260" s="161"/>
      <c r="V260" s="161"/>
      <c r="W260" s="104">
        <f t="shared" si="0"/>
        <v>0</v>
      </c>
      <c r="X260" s="161"/>
      <c r="Y260" s="161"/>
      <c r="Z260" s="161"/>
      <c r="AA260" s="161"/>
      <c r="AB260" s="161"/>
      <c r="AC260" s="161"/>
      <c r="AD260" s="161"/>
      <c r="AE260" s="92"/>
      <c r="AF260" s="161"/>
      <c r="AG260" s="161"/>
      <c r="AH260" s="161"/>
      <c r="AI260" s="29"/>
      <c r="AJ260" s="29"/>
      <c r="AK260" s="29"/>
      <c r="AL260" s="162"/>
      <c r="AM260" s="259" t="str">
        <f t="shared" si="25"/>
        <v>ок</v>
      </c>
      <c r="AN260" s="259" t="str">
        <f t="shared" si="26"/>
        <v>ок</v>
      </c>
      <c r="AO260" s="259" t="str">
        <f t="shared" si="27"/>
        <v>ок</v>
      </c>
      <c r="AP260" s="259" t="str">
        <f t="shared" si="28"/>
        <v>ок</v>
      </c>
      <c r="AQ260" s="259" t="str">
        <f t="shared" si="29"/>
        <v>ок</v>
      </c>
      <c r="AR260" s="260" t="e">
        <f t="shared" si="30"/>
        <v>#DIV/0!</v>
      </c>
      <c r="AS260" s="261" t="str">
        <f t="shared" si="31"/>
        <v/>
      </c>
    </row>
    <row r="261" spans="1:45" s="13" customFormat="1" ht="12.75">
      <c r="A261" s="309"/>
      <c r="B261" s="324"/>
      <c r="C261" s="99">
        <f t="shared" si="33"/>
        <v>0</v>
      </c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104">
        <f t="shared" si="0"/>
        <v>0</v>
      </c>
      <c r="X261" s="92"/>
      <c r="Y261" s="92"/>
      <c r="Z261" s="92"/>
      <c r="AA261" s="92"/>
      <c r="AB261" s="92"/>
      <c r="AC261" s="92"/>
      <c r="AD261" s="92"/>
      <c r="AE261" s="92"/>
      <c r="AF261" s="332"/>
      <c r="AG261" s="108"/>
      <c r="AH261" s="332"/>
      <c r="AI261" s="332"/>
      <c r="AJ261" s="332"/>
      <c r="AK261" s="334"/>
      <c r="AL261" s="162"/>
      <c r="AM261" s="259" t="str">
        <f t="shared" si="25"/>
        <v>ок</v>
      </c>
      <c r="AN261" s="259" t="str">
        <f t="shared" si="26"/>
        <v>ок</v>
      </c>
      <c r="AO261" s="259" t="str">
        <f t="shared" si="27"/>
        <v>ок</v>
      </c>
      <c r="AP261" s="259" t="str">
        <f t="shared" si="28"/>
        <v>ок</v>
      </c>
      <c r="AQ261" s="259" t="str">
        <f t="shared" si="29"/>
        <v>ок</v>
      </c>
      <c r="AR261" s="260" t="e">
        <f t="shared" si="30"/>
        <v>#DIV/0!</v>
      </c>
      <c r="AS261" s="261" t="str">
        <f t="shared" si="31"/>
        <v/>
      </c>
    </row>
    <row r="262" spans="1:45" s="13" customFormat="1" ht="12.75">
      <c r="A262" s="308"/>
      <c r="B262" s="325"/>
      <c r="C262" s="99">
        <f t="shared" si="33"/>
        <v>0</v>
      </c>
      <c r="D262" s="92"/>
      <c r="E262" s="92"/>
      <c r="F262" s="29"/>
      <c r="G262" s="92"/>
      <c r="H262" s="92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104">
        <f t="shared" si="0"/>
        <v>0</v>
      </c>
      <c r="X262" s="29"/>
      <c r="Y262" s="29"/>
      <c r="Z262" s="29"/>
      <c r="AA262" s="29"/>
      <c r="AB262" s="29"/>
      <c r="AC262" s="29"/>
      <c r="AD262" s="29"/>
      <c r="AE262" s="92"/>
      <c r="AF262" s="29"/>
      <c r="AG262" s="29"/>
      <c r="AH262" s="29"/>
      <c r="AI262" s="29"/>
      <c r="AJ262" s="29"/>
      <c r="AK262" s="29"/>
      <c r="AL262" s="162"/>
      <c r="AM262" s="259" t="str">
        <f t="shared" si="25"/>
        <v>ок</v>
      </c>
      <c r="AN262" s="259" t="str">
        <f t="shared" si="26"/>
        <v>ок</v>
      </c>
      <c r="AO262" s="259" t="str">
        <f t="shared" si="27"/>
        <v>ок</v>
      </c>
      <c r="AP262" s="259" t="str">
        <f t="shared" si="28"/>
        <v>ок</v>
      </c>
      <c r="AQ262" s="259" t="str">
        <f t="shared" si="29"/>
        <v>ок</v>
      </c>
      <c r="AR262" s="260" t="e">
        <f t="shared" si="30"/>
        <v>#DIV/0!</v>
      </c>
      <c r="AS262" s="261" t="str">
        <f t="shared" si="31"/>
        <v/>
      </c>
    </row>
    <row r="263" spans="1:45" s="13" customFormat="1" ht="12.75">
      <c r="A263" s="347"/>
      <c r="B263" s="324"/>
      <c r="C263" s="99">
        <f t="shared" si="33"/>
        <v>0</v>
      </c>
      <c r="D263" s="92"/>
      <c r="E263" s="92"/>
      <c r="F263" s="332"/>
      <c r="G263" s="92"/>
      <c r="H263" s="92"/>
      <c r="I263" s="332"/>
      <c r="J263" s="332"/>
      <c r="K263" s="332"/>
      <c r="L263" s="332"/>
      <c r="M263" s="332"/>
      <c r="N263" s="332"/>
      <c r="O263" s="332"/>
      <c r="P263" s="332"/>
      <c r="Q263" s="332"/>
      <c r="R263" s="332"/>
      <c r="S263" s="332"/>
      <c r="T263" s="332"/>
      <c r="U263" s="332"/>
      <c r="V263" s="332"/>
      <c r="W263" s="104">
        <f t="shared" ref="W263:W326" si="34">X263+Z263</f>
        <v>0</v>
      </c>
      <c r="X263" s="332"/>
      <c r="Y263" s="332"/>
      <c r="Z263" s="332"/>
      <c r="AA263" s="332"/>
      <c r="AB263" s="332"/>
      <c r="AC263" s="332"/>
      <c r="AD263" s="332"/>
      <c r="AE263" s="92"/>
      <c r="AF263" s="332"/>
      <c r="AG263" s="332"/>
      <c r="AH263" s="29"/>
      <c r="AI263" s="29"/>
      <c r="AJ263" s="29"/>
      <c r="AK263" s="29"/>
      <c r="AL263" s="162"/>
      <c r="AM263" s="259" t="str">
        <f t="shared" si="25"/>
        <v>ок</v>
      </c>
      <c r="AN263" s="259" t="str">
        <f t="shared" si="26"/>
        <v>ок</v>
      </c>
      <c r="AO263" s="259" t="str">
        <f t="shared" si="27"/>
        <v>ок</v>
      </c>
      <c r="AP263" s="259" t="str">
        <f t="shared" si="28"/>
        <v>ок</v>
      </c>
      <c r="AQ263" s="259" t="str">
        <f t="shared" si="29"/>
        <v>ок</v>
      </c>
      <c r="AR263" s="260" t="e">
        <f t="shared" si="30"/>
        <v>#DIV/0!</v>
      </c>
      <c r="AS263" s="261" t="str">
        <f t="shared" si="31"/>
        <v/>
      </c>
    </row>
    <row r="264" spans="1:45" s="13" customFormat="1" ht="12.75">
      <c r="A264" s="309"/>
      <c r="B264" s="324"/>
      <c r="C264" s="99">
        <f t="shared" si="33"/>
        <v>0</v>
      </c>
      <c r="D264" s="92"/>
      <c r="E264" s="92"/>
      <c r="F264" s="332"/>
      <c r="G264" s="92"/>
      <c r="H264" s="92"/>
      <c r="I264" s="332"/>
      <c r="J264" s="332"/>
      <c r="K264" s="332"/>
      <c r="L264" s="332"/>
      <c r="M264" s="332"/>
      <c r="N264" s="332"/>
      <c r="O264" s="332"/>
      <c r="P264" s="332"/>
      <c r="Q264" s="332"/>
      <c r="R264" s="332"/>
      <c r="S264" s="332"/>
      <c r="T264" s="332"/>
      <c r="U264" s="332"/>
      <c r="V264" s="332"/>
      <c r="W264" s="104">
        <f t="shared" si="34"/>
        <v>0</v>
      </c>
      <c r="X264" s="332"/>
      <c r="Y264" s="332"/>
      <c r="Z264" s="332"/>
      <c r="AA264" s="332"/>
      <c r="AB264" s="332"/>
      <c r="AC264" s="332"/>
      <c r="AD264" s="332"/>
      <c r="AE264" s="92"/>
      <c r="AF264" s="332"/>
      <c r="AG264" s="332"/>
      <c r="AH264" s="29"/>
      <c r="AI264" s="29"/>
      <c r="AJ264" s="29"/>
      <c r="AK264" s="29"/>
      <c r="AL264" s="161"/>
      <c r="AM264" s="259" t="str">
        <f t="shared" si="25"/>
        <v>ок</v>
      </c>
      <c r="AN264" s="259" t="str">
        <f t="shared" si="26"/>
        <v>ок</v>
      </c>
      <c r="AO264" s="259" t="str">
        <f t="shared" si="27"/>
        <v>ок</v>
      </c>
      <c r="AP264" s="259" t="str">
        <f t="shared" si="28"/>
        <v>ок</v>
      </c>
      <c r="AQ264" s="259" t="str">
        <f t="shared" si="29"/>
        <v>ок</v>
      </c>
      <c r="AR264" s="260" t="e">
        <f t="shared" si="30"/>
        <v>#DIV/0!</v>
      </c>
      <c r="AS264" s="261" t="str">
        <f t="shared" si="31"/>
        <v/>
      </c>
    </row>
    <row r="265" spans="1:45" s="13" customFormat="1" ht="12.75">
      <c r="A265" s="309"/>
      <c r="B265" s="324"/>
      <c r="C265" s="99">
        <f t="shared" si="33"/>
        <v>0</v>
      </c>
      <c r="D265" s="92"/>
      <c r="E265" s="92"/>
      <c r="F265" s="332"/>
      <c r="G265" s="92"/>
      <c r="H265" s="92"/>
      <c r="I265" s="332"/>
      <c r="J265" s="332"/>
      <c r="K265" s="332"/>
      <c r="L265" s="332"/>
      <c r="M265" s="332"/>
      <c r="N265" s="332"/>
      <c r="O265" s="332"/>
      <c r="P265" s="332"/>
      <c r="Q265" s="332"/>
      <c r="R265" s="332"/>
      <c r="S265" s="332"/>
      <c r="T265" s="332"/>
      <c r="U265" s="332"/>
      <c r="V265" s="332"/>
      <c r="W265" s="104">
        <f t="shared" si="34"/>
        <v>0</v>
      </c>
      <c r="X265" s="332"/>
      <c r="Y265" s="332"/>
      <c r="Z265" s="332"/>
      <c r="AA265" s="332"/>
      <c r="AB265" s="332"/>
      <c r="AC265" s="332"/>
      <c r="AD265" s="332"/>
      <c r="AE265" s="92"/>
      <c r="AF265" s="332"/>
      <c r="AG265" s="332"/>
      <c r="AH265" s="29"/>
      <c r="AI265" s="29"/>
      <c r="AJ265" s="332"/>
      <c r="AK265" s="29"/>
      <c r="AL265" s="161"/>
      <c r="AM265" s="259" t="str">
        <f t="shared" si="25"/>
        <v>ок</v>
      </c>
      <c r="AN265" s="259" t="str">
        <f t="shared" si="26"/>
        <v>ок</v>
      </c>
      <c r="AO265" s="259" t="str">
        <f t="shared" si="27"/>
        <v>ок</v>
      </c>
      <c r="AP265" s="259" t="str">
        <f t="shared" si="28"/>
        <v>ок</v>
      </c>
      <c r="AQ265" s="259" t="str">
        <f t="shared" si="29"/>
        <v>ок</v>
      </c>
      <c r="AR265" s="260" t="e">
        <f t="shared" si="30"/>
        <v>#DIV/0!</v>
      </c>
      <c r="AS265" s="261" t="str">
        <f t="shared" si="31"/>
        <v/>
      </c>
    </row>
    <row r="266" spans="1:45" s="13" customFormat="1" ht="12.75">
      <c r="A266" s="309"/>
      <c r="B266" s="324"/>
      <c r="C266" s="99">
        <f t="shared" si="33"/>
        <v>0</v>
      </c>
      <c r="D266" s="92"/>
      <c r="E266" s="92"/>
      <c r="F266" s="332"/>
      <c r="G266" s="92"/>
      <c r="H266" s="92"/>
      <c r="I266" s="332"/>
      <c r="J266" s="332"/>
      <c r="K266" s="332"/>
      <c r="L266" s="332"/>
      <c r="M266" s="332"/>
      <c r="N266" s="332"/>
      <c r="O266" s="332"/>
      <c r="P266" s="332"/>
      <c r="Q266" s="332"/>
      <c r="R266" s="332"/>
      <c r="S266" s="332"/>
      <c r="T266" s="332"/>
      <c r="U266" s="332"/>
      <c r="V266" s="332"/>
      <c r="W266" s="104">
        <f t="shared" si="34"/>
        <v>0</v>
      </c>
      <c r="X266" s="332"/>
      <c r="Y266" s="332"/>
      <c r="Z266" s="332"/>
      <c r="AA266" s="332"/>
      <c r="AB266" s="332"/>
      <c r="AC266" s="332"/>
      <c r="AD266" s="332"/>
      <c r="AE266" s="92"/>
      <c r="AF266" s="332"/>
      <c r="AG266" s="332"/>
      <c r="AH266" s="332"/>
      <c r="AI266" s="332"/>
      <c r="AJ266" s="332"/>
      <c r="AK266" s="332"/>
      <c r="AL266" s="162"/>
      <c r="AM266" s="259" t="str">
        <f t="shared" ref="AM266:AM329" si="35">IF(D266+AD266-AE266=E266,"ок",FALSE)</f>
        <v>ок</v>
      </c>
      <c r="AN266" s="259" t="str">
        <f t="shared" ref="AN266:AN329" si="36">IF(E266=SUM(F266:I266),"ок",FALSE)</f>
        <v>ок</v>
      </c>
      <c r="AO266" s="259" t="str">
        <f t="shared" ref="AO266:AO329" si="37">IF(J266&lt;=E266,"ок",FALSE)</f>
        <v>ок</v>
      </c>
      <c r="AP266" s="259" t="str">
        <f t="shared" ref="AP266:AP329" si="38">IF(E266=SUM(S266:V266),"ок",FALSE)</f>
        <v>ок</v>
      </c>
      <c r="AQ266" s="259" t="str">
        <f t="shared" ref="AQ266:AQ329" si="39">IF(E266=SUM(AF266:AH266),"ок",FALSE)</f>
        <v>ок</v>
      </c>
      <c r="AR266" s="260" t="e">
        <f t="shared" ref="AR266:AR329" si="40">AK266/E266*100-100</f>
        <v>#DIV/0!</v>
      </c>
      <c r="AS266" s="261" t="str">
        <f t="shared" ref="AS266:AS329" si="41">CONCATENATE(B266,AL266)</f>
        <v/>
      </c>
    </row>
    <row r="267" spans="1:45" s="13" customFormat="1" ht="12.75">
      <c r="A267" s="309"/>
      <c r="B267" s="324"/>
      <c r="C267" s="99">
        <f t="shared" si="33"/>
        <v>0</v>
      </c>
      <c r="D267" s="92"/>
      <c r="E267" s="92"/>
      <c r="F267" s="29"/>
      <c r="G267" s="92"/>
      <c r="H267" s="92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104">
        <f t="shared" si="34"/>
        <v>0</v>
      </c>
      <c r="X267" s="29"/>
      <c r="Y267" s="29"/>
      <c r="Z267" s="29"/>
      <c r="AA267" s="29"/>
      <c r="AB267" s="29"/>
      <c r="AC267" s="29"/>
      <c r="AD267" s="29"/>
      <c r="AE267" s="92"/>
      <c r="AF267" s="29"/>
      <c r="AG267" s="29"/>
      <c r="AH267" s="29"/>
      <c r="AI267" s="29"/>
      <c r="AJ267" s="29"/>
      <c r="AK267" s="29"/>
      <c r="AL267" s="162"/>
      <c r="AM267" s="259" t="str">
        <f t="shared" si="35"/>
        <v>ок</v>
      </c>
      <c r="AN267" s="259" t="str">
        <f t="shared" si="36"/>
        <v>ок</v>
      </c>
      <c r="AO267" s="259" t="str">
        <f t="shared" si="37"/>
        <v>ок</v>
      </c>
      <c r="AP267" s="259" t="str">
        <f t="shared" si="38"/>
        <v>ок</v>
      </c>
      <c r="AQ267" s="259" t="str">
        <f t="shared" si="39"/>
        <v>ок</v>
      </c>
      <c r="AR267" s="260" t="e">
        <f t="shared" si="40"/>
        <v>#DIV/0!</v>
      </c>
      <c r="AS267" s="261" t="str">
        <f t="shared" si="41"/>
        <v/>
      </c>
    </row>
    <row r="268" spans="1:45" s="13" customFormat="1" ht="12.75">
      <c r="A268" s="309"/>
      <c r="B268" s="324"/>
      <c r="C268" s="99">
        <f t="shared" si="33"/>
        <v>0</v>
      </c>
      <c r="D268" s="92"/>
      <c r="E268" s="92"/>
      <c r="F268" s="29"/>
      <c r="G268" s="92"/>
      <c r="H268" s="92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104">
        <f t="shared" si="34"/>
        <v>0</v>
      </c>
      <c r="X268" s="29"/>
      <c r="Y268" s="29"/>
      <c r="Z268" s="29"/>
      <c r="AA268" s="29"/>
      <c r="AB268" s="29"/>
      <c r="AC268" s="29"/>
      <c r="AD268" s="29"/>
      <c r="AE268" s="92"/>
      <c r="AF268" s="29"/>
      <c r="AG268" s="29"/>
      <c r="AH268" s="29"/>
      <c r="AI268" s="29"/>
      <c r="AJ268" s="29"/>
      <c r="AK268" s="29"/>
      <c r="AL268" s="162"/>
      <c r="AM268" s="259" t="str">
        <f t="shared" si="35"/>
        <v>ок</v>
      </c>
      <c r="AN268" s="259" t="str">
        <f t="shared" si="36"/>
        <v>ок</v>
      </c>
      <c r="AO268" s="259" t="str">
        <f t="shared" si="37"/>
        <v>ок</v>
      </c>
      <c r="AP268" s="259" t="str">
        <f t="shared" si="38"/>
        <v>ок</v>
      </c>
      <c r="AQ268" s="259" t="str">
        <f t="shared" si="39"/>
        <v>ок</v>
      </c>
      <c r="AR268" s="260" t="e">
        <f t="shared" si="40"/>
        <v>#DIV/0!</v>
      </c>
      <c r="AS268" s="261" t="str">
        <f t="shared" si="41"/>
        <v/>
      </c>
    </row>
    <row r="269" spans="1:45" s="13" customFormat="1" ht="12.75">
      <c r="A269" s="309"/>
      <c r="B269" s="324"/>
      <c r="C269" s="99">
        <f t="shared" si="33"/>
        <v>0</v>
      </c>
      <c r="D269" s="92"/>
      <c r="E269" s="92"/>
      <c r="F269" s="29"/>
      <c r="G269" s="92"/>
      <c r="H269" s="92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104">
        <f t="shared" si="34"/>
        <v>0</v>
      </c>
      <c r="X269" s="29"/>
      <c r="Y269" s="29"/>
      <c r="Z269" s="29"/>
      <c r="AA269" s="29"/>
      <c r="AB269" s="29"/>
      <c r="AC269" s="29"/>
      <c r="AD269" s="29"/>
      <c r="AE269" s="92"/>
      <c r="AF269" s="29"/>
      <c r="AG269" s="29"/>
      <c r="AH269" s="29"/>
      <c r="AI269" s="29"/>
      <c r="AJ269" s="29"/>
      <c r="AK269" s="29"/>
      <c r="AL269" s="162"/>
      <c r="AM269" s="259" t="str">
        <f t="shared" si="35"/>
        <v>ок</v>
      </c>
      <c r="AN269" s="259" t="str">
        <f t="shared" si="36"/>
        <v>ок</v>
      </c>
      <c r="AO269" s="259" t="str">
        <f t="shared" si="37"/>
        <v>ок</v>
      </c>
      <c r="AP269" s="259" t="str">
        <f t="shared" si="38"/>
        <v>ок</v>
      </c>
      <c r="AQ269" s="259" t="str">
        <f t="shared" si="39"/>
        <v>ок</v>
      </c>
      <c r="AR269" s="260" t="e">
        <f t="shared" si="40"/>
        <v>#DIV/0!</v>
      </c>
      <c r="AS269" s="261" t="str">
        <f t="shared" si="41"/>
        <v/>
      </c>
    </row>
    <row r="270" spans="1:45" s="13" customFormat="1" ht="12.75">
      <c r="A270" s="309"/>
      <c r="B270" s="324"/>
      <c r="C270" s="99">
        <f t="shared" si="33"/>
        <v>0</v>
      </c>
      <c r="D270" s="92"/>
      <c r="E270" s="92"/>
      <c r="F270" s="29"/>
      <c r="G270" s="92"/>
      <c r="H270" s="92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104">
        <f t="shared" si="34"/>
        <v>0</v>
      </c>
      <c r="X270" s="29"/>
      <c r="Y270" s="29"/>
      <c r="Z270" s="29"/>
      <c r="AA270" s="29"/>
      <c r="AB270" s="29"/>
      <c r="AC270" s="29"/>
      <c r="AD270" s="29"/>
      <c r="AE270" s="92"/>
      <c r="AF270" s="29"/>
      <c r="AG270" s="29"/>
      <c r="AH270" s="29"/>
      <c r="AI270" s="29"/>
      <c r="AJ270" s="29"/>
      <c r="AK270" s="29"/>
      <c r="AL270" s="332"/>
      <c r="AM270" s="259" t="str">
        <f t="shared" si="35"/>
        <v>ок</v>
      </c>
      <c r="AN270" s="259" t="str">
        <f t="shared" si="36"/>
        <v>ок</v>
      </c>
      <c r="AO270" s="259" t="str">
        <f t="shared" si="37"/>
        <v>ок</v>
      </c>
      <c r="AP270" s="259" t="str">
        <f t="shared" si="38"/>
        <v>ок</v>
      </c>
      <c r="AQ270" s="259" t="str">
        <f t="shared" si="39"/>
        <v>ок</v>
      </c>
      <c r="AR270" s="260" t="e">
        <f t="shared" si="40"/>
        <v>#DIV/0!</v>
      </c>
      <c r="AS270" s="261" t="str">
        <f t="shared" si="41"/>
        <v/>
      </c>
    </row>
    <row r="271" spans="1:45" s="13" customFormat="1" ht="12.75">
      <c r="A271" s="309"/>
      <c r="B271" s="324"/>
      <c r="C271" s="99">
        <f t="shared" si="33"/>
        <v>0</v>
      </c>
      <c r="D271" s="92"/>
      <c r="E271" s="92"/>
      <c r="F271" s="332"/>
      <c r="G271" s="92"/>
      <c r="H271" s="92"/>
      <c r="I271" s="332"/>
      <c r="J271" s="332"/>
      <c r="K271" s="332"/>
      <c r="L271" s="332"/>
      <c r="M271" s="332"/>
      <c r="N271" s="332"/>
      <c r="O271" s="332"/>
      <c r="P271" s="332"/>
      <c r="Q271" s="332"/>
      <c r="R271" s="332"/>
      <c r="S271" s="332"/>
      <c r="T271" s="332"/>
      <c r="U271" s="332"/>
      <c r="V271" s="332"/>
      <c r="W271" s="104">
        <f t="shared" si="34"/>
        <v>0</v>
      </c>
      <c r="X271" s="332"/>
      <c r="Y271" s="332"/>
      <c r="Z271" s="332"/>
      <c r="AA271" s="332"/>
      <c r="AB271" s="332"/>
      <c r="AC271" s="332"/>
      <c r="AD271" s="332"/>
      <c r="AE271" s="92"/>
      <c r="AF271" s="332"/>
      <c r="AG271" s="332"/>
      <c r="AH271" s="29"/>
      <c r="AI271" s="29"/>
      <c r="AJ271" s="29"/>
      <c r="AK271" s="29"/>
      <c r="AL271" s="162"/>
      <c r="AM271" s="259" t="str">
        <f t="shared" si="35"/>
        <v>ок</v>
      </c>
      <c r="AN271" s="259" t="str">
        <f t="shared" si="36"/>
        <v>ок</v>
      </c>
      <c r="AO271" s="259" t="str">
        <f t="shared" si="37"/>
        <v>ок</v>
      </c>
      <c r="AP271" s="259" t="str">
        <f t="shared" si="38"/>
        <v>ок</v>
      </c>
      <c r="AQ271" s="259" t="str">
        <f t="shared" si="39"/>
        <v>ок</v>
      </c>
      <c r="AR271" s="260" t="e">
        <f t="shared" si="40"/>
        <v>#DIV/0!</v>
      </c>
      <c r="AS271" s="261" t="str">
        <f t="shared" si="41"/>
        <v/>
      </c>
    </row>
    <row r="272" spans="1:45" s="13" customFormat="1" ht="12.75">
      <c r="A272" s="312"/>
      <c r="B272" s="324"/>
      <c r="C272" s="99">
        <f t="shared" si="33"/>
        <v>0</v>
      </c>
      <c r="D272" s="92"/>
      <c r="E272" s="92"/>
      <c r="F272" s="332"/>
      <c r="G272" s="92"/>
      <c r="H272" s="92"/>
      <c r="I272" s="332"/>
      <c r="J272" s="332"/>
      <c r="K272" s="332"/>
      <c r="L272" s="332"/>
      <c r="M272" s="332"/>
      <c r="N272" s="332"/>
      <c r="O272" s="332"/>
      <c r="P272" s="332"/>
      <c r="Q272" s="332"/>
      <c r="R272" s="332"/>
      <c r="S272" s="332"/>
      <c r="T272" s="332"/>
      <c r="U272" s="332"/>
      <c r="V272" s="332"/>
      <c r="W272" s="104">
        <f t="shared" si="34"/>
        <v>0</v>
      </c>
      <c r="X272" s="332"/>
      <c r="Y272" s="332"/>
      <c r="Z272" s="332"/>
      <c r="AA272" s="332"/>
      <c r="AB272" s="332"/>
      <c r="AC272" s="332"/>
      <c r="AD272" s="332"/>
      <c r="AE272" s="92"/>
      <c r="AF272" s="332"/>
      <c r="AG272" s="332"/>
      <c r="AH272" s="29"/>
      <c r="AI272" s="29"/>
      <c r="AJ272" s="29"/>
      <c r="AK272" s="29"/>
      <c r="AL272" s="162"/>
      <c r="AM272" s="259" t="str">
        <f t="shared" si="35"/>
        <v>ок</v>
      </c>
      <c r="AN272" s="259" t="str">
        <f t="shared" si="36"/>
        <v>ок</v>
      </c>
      <c r="AO272" s="259" t="str">
        <f t="shared" si="37"/>
        <v>ок</v>
      </c>
      <c r="AP272" s="259" t="str">
        <f t="shared" si="38"/>
        <v>ок</v>
      </c>
      <c r="AQ272" s="259" t="str">
        <f t="shared" si="39"/>
        <v>ок</v>
      </c>
      <c r="AR272" s="260" t="e">
        <f t="shared" si="40"/>
        <v>#DIV/0!</v>
      </c>
      <c r="AS272" s="261" t="str">
        <f t="shared" si="41"/>
        <v/>
      </c>
    </row>
    <row r="273" spans="1:45" s="102" customFormat="1" ht="12.75">
      <c r="A273" s="312"/>
      <c r="B273" s="324"/>
      <c r="C273" s="99">
        <f t="shared" si="33"/>
        <v>0</v>
      </c>
      <c r="D273" s="92"/>
      <c r="E273" s="92"/>
      <c r="F273" s="332"/>
      <c r="G273" s="92"/>
      <c r="H273" s="92"/>
      <c r="I273" s="332"/>
      <c r="J273" s="332"/>
      <c r="K273" s="332"/>
      <c r="L273" s="332"/>
      <c r="M273" s="332"/>
      <c r="N273" s="332"/>
      <c r="O273" s="332"/>
      <c r="P273" s="332"/>
      <c r="Q273" s="332"/>
      <c r="R273" s="332"/>
      <c r="S273" s="332"/>
      <c r="T273" s="332"/>
      <c r="U273" s="332"/>
      <c r="V273" s="332"/>
      <c r="W273" s="104">
        <f t="shared" si="34"/>
        <v>0</v>
      </c>
      <c r="X273" s="332"/>
      <c r="Y273" s="332"/>
      <c r="Z273" s="332"/>
      <c r="AA273" s="332"/>
      <c r="AB273" s="332"/>
      <c r="AC273" s="332"/>
      <c r="AD273" s="332"/>
      <c r="AE273" s="92"/>
      <c r="AF273" s="332"/>
      <c r="AG273" s="332"/>
      <c r="AH273" s="29"/>
      <c r="AI273" s="29"/>
      <c r="AJ273" s="29"/>
      <c r="AK273" s="29"/>
      <c r="AL273" s="162"/>
      <c r="AM273" s="259" t="str">
        <f t="shared" si="35"/>
        <v>ок</v>
      </c>
      <c r="AN273" s="259" t="str">
        <f t="shared" si="36"/>
        <v>ок</v>
      </c>
      <c r="AO273" s="259" t="str">
        <f t="shared" si="37"/>
        <v>ок</v>
      </c>
      <c r="AP273" s="259" t="str">
        <f t="shared" si="38"/>
        <v>ок</v>
      </c>
      <c r="AQ273" s="259" t="str">
        <f t="shared" si="39"/>
        <v>ок</v>
      </c>
      <c r="AR273" s="260" t="e">
        <f t="shared" si="40"/>
        <v>#DIV/0!</v>
      </c>
      <c r="AS273" s="261" t="str">
        <f t="shared" si="41"/>
        <v/>
      </c>
    </row>
    <row r="274" spans="1:45" s="102" customFormat="1" ht="12.75">
      <c r="A274" s="312"/>
      <c r="B274" s="324"/>
      <c r="C274" s="99">
        <f t="shared" si="33"/>
        <v>0</v>
      </c>
      <c r="D274" s="92"/>
      <c r="E274" s="92"/>
      <c r="F274" s="332"/>
      <c r="G274" s="92"/>
      <c r="H274" s="92"/>
      <c r="I274" s="332"/>
      <c r="J274" s="332"/>
      <c r="K274" s="332"/>
      <c r="L274" s="332"/>
      <c r="M274" s="332"/>
      <c r="N274" s="332"/>
      <c r="O274" s="332"/>
      <c r="P274" s="332"/>
      <c r="Q274" s="332"/>
      <c r="R274" s="332"/>
      <c r="S274" s="332"/>
      <c r="T274" s="332"/>
      <c r="U274" s="332"/>
      <c r="V274" s="332"/>
      <c r="W274" s="104">
        <f t="shared" si="34"/>
        <v>0</v>
      </c>
      <c r="X274" s="332"/>
      <c r="Y274" s="332"/>
      <c r="Z274" s="332"/>
      <c r="AA274" s="332"/>
      <c r="AB274" s="332"/>
      <c r="AC274" s="332"/>
      <c r="AD274" s="332"/>
      <c r="AE274" s="92"/>
      <c r="AF274" s="332"/>
      <c r="AG274" s="332"/>
      <c r="AH274" s="29"/>
      <c r="AI274" s="29"/>
      <c r="AJ274" s="29"/>
      <c r="AK274" s="29"/>
      <c r="AL274" s="162"/>
      <c r="AM274" s="259" t="str">
        <f t="shared" si="35"/>
        <v>ок</v>
      </c>
      <c r="AN274" s="259" t="str">
        <f t="shared" si="36"/>
        <v>ок</v>
      </c>
      <c r="AO274" s="259" t="str">
        <f t="shared" si="37"/>
        <v>ок</v>
      </c>
      <c r="AP274" s="259" t="str">
        <f t="shared" si="38"/>
        <v>ок</v>
      </c>
      <c r="AQ274" s="259" t="str">
        <f t="shared" si="39"/>
        <v>ок</v>
      </c>
      <c r="AR274" s="260" t="e">
        <f t="shared" si="40"/>
        <v>#DIV/0!</v>
      </c>
      <c r="AS274" s="261" t="str">
        <f t="shared" si="41"/>
        <v/>
      </c>
    </row>
    <row r="275" spans="1:45" s="102" customFormat="1" ht="12.75">
      <c r="A275" s="312"/>
      <c r="B275" s="324"/>
      <c r="C275" s="99">
        <f t="shared" si="33"/>
        <v>0</v>
      </c>
      <c r="D275" s="92"/>
      <c r="E275" s="92"/>
      <c r="F275" s="332"/>
      <c r="G275" s="92"/>
      <c r="H275" s="92"/>
      <c r="I275" s="332"/>
      <c r="J275" s="332"/>
      <c r="K275" s="332"/>
      <c r="L275" s="332"/>
      <c r="M275" s="332"/>
      <c r="N275" s="332"/>
      <c r="O275" s="332"/>
      <c r="P275" s="332"/>
      <c r="Q275" s="332"/>
      <c r="R275" s="332"/>
      <c r="S275" s="332"/>
      <c r="T275" s="332"/>
      <c r="U275" s="332"/>
      <c r="V275" s="332"/>
      <c r="W275" s="104">
        <f t="shared" si="34"/>
        <v>0</v>
      </c>
      <c r="X275" s="332"/>
      <c r="Y275" s="332"/>
      <c r="Z275" s="332"/>
      <c r="AA275" s="332"/>
      <c r="AB275" s="332"/>
      <c r="AC275" s="332"/>
      <c r="AD275" s="332"/>
      <c r="AE275" s="92"/>
      <c r="AF275" s="332"/>
      <c r="AG275" s="332"/>
      <c r="AH275" s="29"/>
      <c r="AI275" s="29"/>
      <c r="AJ275" s="29"/>
      <c r="AK275" s="29"/>
      <c r="AL275" s="162"/>
      <c r="AM275" s="259" t="str">
        <f t="shared" si="35"/>
        <v>ок</v>
      </c>
      <c r="AN275" s="259" t="str">
        <f t="shared" si="36"/>
        <v>ок</v>
      </c>
      <c r="AO275" s="259" t="str">
        <f t="shared" si="37"/>
        <v>ок</v>
      </c>
      <c r="AP275" s="259" t="str">
        <f t="shared" si="38"/>
        <v>ок</v>
      </c>
      <c r="AQ275" s="259" t="str">
        <f t="shared" si="39"/>
        <v>ок</v>
      </c>
      <c r="AR275" s="260" t="e">
        <f t="shared" si="40"/>
        <v>#DIV/0!</v>
      </c>
      <c r="AS275" s="261" t="str">
        <f t="shared" si="41"/>
        <v/>
      </c>
    </row>
    <row r="276" spans="1:45" s="102" customFormat="1" ht="12.75">
      <c r="A276" s="312"/>
      <c r="B276" s="324"/>
      <c r="C276" s="99">
        <f t="shared" si="33"/>
        <v>0</v>
      </c>
      <c r="D276" s="92"/>
      <c r="E276" s="92"/>
      <c r="F276" s="29"/>
      <c r="G276" s="92"/>
      <c r="H276" s="92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104">
        <f t="shared" si="34"/>
        <v>0</v>
      </c>
      <c r="X276" s="29"/>
      <c r="Y276" s="29"/>
      <c r="Z276" s="29"/>
      <c r="AA276" s="29"/>
      <c r="AB276" s="29"/>
      <c r="AC276" s="29"/>
      <c r="AD276" s="29"/>
      <c r="AE276" s="92"/>
      <c r="AF276" s="29"/>
      <c r="AG276" s="29"/>
      <c r="AH276" s="29"/>
      <c r="AI276" s="29"/>
      <c r="AJ276" s="29"/>
      <c r="AK276" s="29"/>
      <c r="AL276" s="162"/>
      <c r="AM276" s="259" t="str">
        <f t="shared" si="35"/>
        <v>ок</v>
      </c>
      <c r="AN276" s="259" t="str">
        <f t="shared" si="36"/>
        <v>ок</v>
      </c>
      <c r="AO276" s="259" t="str">
        <f t="shared" si="37"/>
        <v>ок</v>
      </c>
      <c r="AP276" s="259" t="str">
        <f t="shared" si="38"/>
        <v>ок</v>
      </c>
      <c r="AQ276" s="259" t="str">
        <f t="shared" si="39"/>
        <v>ок</v>
      </c>
      <c r="AR276" s="260" t="e">
        <f t="shared" si="40"/>
        <v>#DIV/0!</v>
      </c>
      <c r="AS276" s="261" t="str">
        <f t="shared" si="41"/>
        <v/>
      </c>
    </row>
    <row r="277" spans="1:45" s="102" customFormat="1" ht="12.75">
      <c r="A277" s="312"/>
      <c r="B277" s="324"/>
      <c r="C277" s="99">
        <f t="shared" si="33"/>
        <v>0</v>
      </c>
      <c r="D277" s="92"/>
      <c r="E277" s="92"/>
      <c r="F277" s="332"/>
      <c r="G277" s="92"/>
      <c r="H277" s="92"/>
      <c r="I277" s="332"/>
      <c r="J277" s="332"/>
      <c r="K277" s="332"/>
      <c r="L277" s="332"/>
      <c r="M277" s="332"/>
      <c r="N277" s="332"/>
      <c r="O277" s="332"/>
      <c r="P277" s="332"/>
      <c r="Q277" s="332"/>
      <c r="R277" s="332"/>
      <c r="S277" s="332"/>
      <c r="T277" s="332"/>
      <c r="U277" s="332"/>
      <c r="V277" s="332"/>
      <c r="W277" s="104">
        <f t="shared" si="34"/>
        <v>0</v>
      </c>
      <c r="X277" s="332"/>
      <c r="Y277" s="332"/>
      <c r="Z277" s="332"/>
      <c r="AA277" s="332"/>
      <c r="AB277" s="332"/>
      <c r="AC277" s="332"/>
      <c r="AD277" s="332"/>
      <c r="AE277" s="92"/>
      <c r="AF277" s="332"/>
      <c r="AG277" s="332"/>
      <c r="AH277" s="29"/>
      <c r="AI277" s="29"/>
      <c r="AJ277" s="29"/>
      <c r="AK277" s="29"/>
      <c r="AL277" s="162"/>
      <c r="AM277" s="259" t="str">
        <f t="shared" si="35"/>
        <v>ок</v>
      </c>
      <c r="AN277" s="259" t="str">
        <f t="shared" si="36"/>
        <v>ок</v>
      </c>
      <c r="AO277" s="259" t="str">
        <f t="shared" si="37"/>
        <v>ок</v>
      </c>
      <c r="AP277" s="259" t="str">
        <f t="shared" si="38"/>
        <v>ок</v>
      </c>
      <c r="AQ277" s="259" t="str">
        <f t="shared" si="39"/>
        <v>ок</v>
      </c>
      <c r="AR277" s="260" t="e">
        <f t="shared" si="40"/>
        <v>#DIV/0!</v>
      </c>
      <c r="AS277" s="261" t="str">
        <f t="shared" si="41"/>
        <v/>
      </c>
    </row>
    <row r="278" spans="1:45" s="102" customFormat="1" ht="12.75">
      <c r="A278" s="312"/>
      <c r="B278" s="324"/>
      <c r="C278" s="99">
        <f t="shared" ref="C278:C330" si="42">(D278+E278)/2</f>
        <v>0</v>
      </c>
      <c r="D278" s="92"/>
      <c r="E278" s="92"/>
      <c r="F278" s="332"/>
      <c r="G278" s="92"/>
      <c r="H278" s="92"/>
      <c r="I278" s="332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04">
        <f t="shared" si="34"/>
        <v>0</v>
      </c>
      <c r="X278" s="161"/>
      <c r="Y278" s="161"/>
      <c r="Z278" s="161"/>
      <c r="AA278" s="161"/>
      <c r="AB278" s="161"/>
      <c r="AC278" s="161"/>
      <c r="AD278" s="161"/>
      <c r="AE278" s="92"/>
      <c r="AF278" s="161"/>
      <c r="AG278" s="161"/>
      <c r="AH278" s="161"/>
      <c r="AI278" s="29"/>
      <c r="AJ278" s="29"/>
      <c r="AK278" s="29"/>
      <c r="AL278" s="162"/>
      <c r="AM278" s="259" t="str">
        <f t="shared" si="35"/>
        <v>ок</v>
      </c>
      <c r="AN278" s="259" t="str">
        <f t="shared" si="36"/>
        <v>ок</v>
      </c>
      <c r="AO278" s="259" t="str">
        <f t="shared" si="37"/>
        <v>ок</v>
      </c>
      <c r="AP278" s="259" t="str">
        <f t="shared" si="38"/>
        <v>ок</v>
      </c>
      <c r="AQ278" s="259" t="str">
        <f t="shared" si="39"/>
        <v>ок</v>
      </c>
      <c r="AR278" s="260" t="e">
        <f t="shared" si="40"/>
        <v>#DIV/0!</v>
      </c>
      <c r="AS278" s="261" t="str">
        <f t="shared" si="41"/>
        <v/>
      </c>
    </row>
    <row r="279" spans="1:45" s="102" customFormat="1" ht="12.75">
      <c r="A279" s="312"/>
      <c r="B279" s="324"/>
      <c r="C279" s="99">
        <f t="shared" si="42"/>
        <v>0</v>
      </c>
      <c r="D279" s="92"/>
      <c r="E279" s="92"/>
      <c r="F279" s="332"/>
      <c r="G279" s="92"/>
      <c r="H279" s="92"/>
      <c r="I279" s="332"/>
      <c r="J279" s="332"/>
      <c r="K279" s="332"/>
      <c r="L279" s="332"/>
      <c r="M279" s="332"/>
      <c r="N279" s="332"/>
      <c r="O279" s="332"/>
      <c r="P279" s="332"/>
      <c r="Q279" s="332"/>
      <c r="R279" s="332"/>
      <c r="S279" s="332"/>
      <c r="T279" s="332"/>
      <c r="U279" s="332"/>
      <c r="V279" s="332"/>
      <c r="W279" s="104">
        <f t="shared" si="34"/>
        <v>0</v>
      </c>
      <c r="X279" s="332"/>
      <c r="Y279" s="332"/>
      <c r="Z279" s="332"/>
      <c r="AA279" s="332"/>
      <c r="AB279" s="332"/>
      <c r="AC279" s="332"/>
      <c r="AD279" s="332"/>
      <c r="AE279" s="92"/>
      <c r="AF279" s="332"/>
      <c r="AG279" s="332"/>
      <c r="AH279" s="29"/>
      <c r="AI279" s="29"/>
      <c r="AJ279" s="29"/>
      <c r="AK279" s="29"/>
      <c r="AL279" s="162"/>
      <c r="AM279" s="259" t="str">
        <f t="shared" si="35"/>
        <v>ок</v>
      </c>
      <c r="AN279" s="259" t="str">
        <f t="shared" si="36"/>
        <v>ок</v>
      </c>
      <c r="AO279" s="259" t="str">
        <f t="shared" si="37"/>
        <v>ок</v>
      </c>
      <c r="AP279" s="259" t="str">
        <f t="shared" si="38"/>
        <v>ок</v>
      </c>
      <c r="AQ279" s="259" t="str">
        <f t="shared" si="39"/>
        <v>ок</v>
      </c>
      <c r="AR279" s="260" t="e">
        <f t="shared" si="40"/>
        <v>#DIV/0!</v>
      </c>
      <c r="AS279" s="261" t="str">
        <f t="shared" si="41"/>
        <v/>
      </c>
    </row>
    <row r="280" spans="1:45" s="102" customFormat="1" ht="12.75">
      <c r="A280" s="312"/>
      <c r="B280" s="324"/>
      <c r="C280" s="99">
        <f t="shared" si="42"/>
        <v>0</v>
      </c>
      <c r="D280" s="92"/>
      <c r="E280" s="92"/>
      <c r="F280" s="332"/>
      <c r="G280" s="92"/>
      <c r="H280" s="92"/>
      <c r="I280" s="332"/>
      <c r="J280" s="332"/>
      <c r="K280" s="332"/>
      <c r="L280" s="332"/>
      <c r="M280" s="332"/>
      <c r="N280" s="332"/>
      <c r="O280" s="332"/>
      <c r="P280" s="332"/>
      <c r="Q280" s="332"/>
      <c r="R280" s="332"/>
      <c r="S280" s="332"/>
      <c r="T280" s="332"/>
      <c r="U280" s="332"/>
      <c r="V280" s="332"/>
      <c r="W280" s="104">
        <f t="shared" si="34"/>
        <v>0</v>
      </c>
      <c r="X280" s="332"/>
      <c r="Y280" s="332"/>
      <c r="Z280" s="332"/>
      <c r="AA280" s="332"/>
      <c r="AB280" s="332"/>
      <c r="AC280" s="332"/>
      <c r="AD280" s="332"/>
      <c r="AE280" s="92"/>
      <c r="AF280" s="332"/>
      <c r="AG280" s="332"/>
      <c r="AH280" s="29"/>
      <c r="AI280" s="29"/>
      <c r="AJ280" s="29"/>
      <c r="AK280" s="29"/>
      <c r="AL280" s="162"/>
      <c r="AM280" s="259" t="str">
        <f t="shared" si="35"/>
        <v>ок</v>
      </c>
      <c r="AN280" s="259" t="str">
        <f t="shared" si="36"/>
        <v>ок</v>
      </c>
      <c r="AO280" s="259" t="str">
        <f t="shared" si="37"/>
        <v>ок</v>
      </c>
      <c r="AP280" s="259" t="str">
        <f t="shared" si="38"/>
        <v>ок</v>
      </c>
      <c r="AQ280" s="259" t="str">
        <f t="shared" si="39"/>
        <v>ок</v>
      </c>
      <c r="AR280" s="260" t="e">
        <f t="shared" si="40"/>
        <v>#DIV/0!</v>
      </c>
      <c r="AS280" s="261" t="str">
        <f t="shared" si="41"/>
        <v/>
      </c>
    </row>
    <row r="281" spans="1:45" s="102" customFormat="1" ht="12.75">
      <c r="A281" s="312"/>
      <c r="B281" s="324"/>
      <c r="C281" s="99">
        <f t="shared" si="42"/>
        <v>0</v>
      </c>
      <c r="D281" s="92"/>
      <c r="E281" s="92"/>
      <c r="F281" s="332"/>
      <c r="G281" s="92"/>
      <c r="H281" s="92"/>
      <c r="I281" s="332"/>
      <c r="J281" s="332"/>
      <c r="K281" s="332"/>
      <c r="L281" s="332"/>
      <c r="M281" s="332"/>
      <c r="N281" s="332"/>
      <c r="O281" s="332"/>
      <c r="P281" s="332"/>
      <c r="Q281" s="332"/>
      <c r="R281" s="332"/>
      <c r="S281" s="332"/>
      <c r="T281" s="332"/>
      <c r="U281" s="332"/>
      <c r="V281" s="332"/>
      <c r="W281" s="104">
        <f t="shared" si="34"/>
        <v>0</v>
      </c>
      <c r="X281" s="332"/>
      <c r="Y281" s="332"/>
      <c r="Z281" s="332"/>
      <c r="AA281" s="332"/>
      <c r="AB281" s="332"/>
      <c r="AC281" s="332"/>
      <c r="AD281" s="332"/>
      <c r="AE281" s="92"/>
      <c r="AF281" s="332"/>
      <c r="AG281" s="332"/>
      <c r="AH281" s="29"/>
      <c r="AI281" s="29"/>
      <c r="AJ281" s="29"/>
      <c r="AK281" s="29"/>
      <c r="AL281" s="162"/>
      <c r="AM281" s="259" t="str">
        <f t="shared" si="35"/>
        <v>ок</v>
      </c>
      <c r="AN281" s="259" t="str">
        <f t="shared" si="36"/>
        <v>ок</v>
      </c>
      <c r="AO281" s="259" t="str">
        <f t="shared" si="37"/>
        <v>ок</v>
      </c>
      <c r="AP281" s="259" t="str">
        <f t="shared" si="38"/>
        <v>ок</v>
      </c>
      <c r="AQ281" s="259" t="str">
        <f t="shared" si="39"/>
        <v>ок</v>
      </c>
      <c r="AR281" s="260" t="e">
        <f t="shared" si="40"/>
        <v>#DIV/0!</v>
      </c>
      <c r="AS281" s="261" t="str">
        <f t="shared" si="41"/>
        <v/>
      </c>
    </row>
    <row r="282" spans="1:45" s="102" customFormat="1" ht="12.75">
      <c r="A282" s="312"/>
      <c r="B282" s="324"/>
      <c r="C282" s="99">
        <f t="shared" si="42"/>
        <v>0</v>
      </c>
      <c r="D282" s="92"/>
      <c r="E282" s="92"/>
      <c r="F282" s="332"/>
      <c r="G282" s="92"/>
      <c r="H282" s="92"/>
      <c r="I282" s="332"/>
      <c r="J282" s="332"/>
      <c r="K282" s="332"/>
      <c r="L282" s="332"/>
      <c r="M282" s="332"/>
      <c r="N282" s="332"/>
      <c r="O282" s="332"/>
      <c r="P282" s="332"/>
      <c r="Q282" s="332"/>
      <c r="R282" s="332"/>
      <c r="S282" s="332"/>
      <c r="T282" s="332"/>
      <c r="U282" s="332"/>
      <c r="V282" s="332"/>
      <c r="W282" s="104">
        <f t="shared" si="34"/>
        <v>0</v>
      </c>
      <c r="X282" s="332"/>
      <c r="Y282" s="332"/>
      <c r="Z282" s="332"/>
      <c r="AA282" s="332"/>
      <c r="AB282" s="332"/>
      <c r="AC282" s="332"/>
      <c r="AD282" s="332"/>
      <c r="AE282" s="92"/>
      <c r="AF282" s="332"/>
      <c r="AG282" s="332"/>
      <c r="AH282" s="29"/>
      <c r="AI282" s="29"/>
      <c r="AJ282" s="29"/>
      <c r="AK282" s="29"/>
      <c r="AL282" s="162"/>
      <c r="AM282" s="259" t="str">
        <f t="shared" si="35"/>
        <v>ок</v>
      </c>
      <c r="AN282" s="259" t="str">
        <f t="shared" si="36"/>
        <v>ок</v>
      </c>
      <c r="AO282" s="259" t="str">
        <f t="shared" si="37"/>
        <v>ок</v>
      </c>
      <c r="AP282" s="259" t="str">
        <f t="shared" si="38"/>
        <v>ок</v>
      </c>
      <c r="AQ282" s="259" t="str">
        <f t="shared" si="39"/>
        <v>ок</v>
      </c>
      <c r="AR282" s="260" t="e">
        <f t="shared" si="40"/>
        <v>#DIV/0!</v>
      </c>
      <c r="AS282" s="261" t="str">
        <f t="shared" si="41"/>
        <v/>
      </c>
    </row>
    <row r="283" spans="1:45" s="102" customFormat="1" ht="12.75">
      <c r="A283" s="312"/>
      <c r="B283" s="324"/>
      <c r="C283" s="99">
        <f t="shared" si="42"/>
        <v>0</v>
      </c>
      <c r="D283" s="92"/>
      <c r="E283" s="92"/>
      <c r="F283" s="332"/>
      <c r="G283" s="92"/>
      <c r="H283" s="92"/>
      <c r="I283" s="332"/>
      <c r="J283" s="29"/>
      <c r="K283" s="29"/>
      <c r="L283" s="29"/>
      <c r="M283" s="29"/>
      <c r="N283" s="29"/>
      <c r="O283" s="29"/>
      <c r="P283" s="29"/>
      <c r="Q283" s="29"/>
      <c r="R283" s="29"/>
      <c r="S283" s="161"/>
      <c r="T283" s="161"/>
      <c r="U283" s="161"/>
      <c r="V283" s="161"/>
      <c r="W283" s="104">
        <f t="shared" si="34"/>
        <v>0</v>
      </c>
      <c r="X283" s="161"/>
      <c r="Y283" s="161"/>
      <c r="Z283" s="161"/>
      <c r="AA283" s="161"/>
      <c r="AB283" s="161"/>
      <c r="AC283" s="161"/>
      <c r="AD283" s="161"/>
      <c r="AE283" s="92"/>
      <c r="AF283" s="161"/>
      <c r="AG283" s="161"/>
      <c r="AH283" s="161"/>
      <c r="AI283" s="29"/>
      <c r="AJ283" s="29"/>
      <c r="AK283" s="29"/>
      <c r="AL283" s="162"/>
      <c r="AM283" s="259" t="str">
        <f t="shared" si="35"/>
        <v>ок</v>
      </c>
      <c r="AN283" s="259" t="str">
        <f t="shared" si="36"/>
        <v>ок</v>
      </c>
      <c r="AO283" s="259" t="str">
        <f t="shared" si="37"/>
        <v>ок</v>
      </c>
      <c r="AP283" s="259" t="str">
        <f t="shared" si="38"/>
        <v>ок</v>
      </c>
      <c r="AQ283" s="259" t="str">
        <f t="shared" si="39"/>
        <v>ок</v>
      </c>
      <c r="AR283" s="260" t="e">
        <f t="shared" si="40"/>
        <v>#DIV/0!</v>
      </c>
      <c r="AS283" s="261" t="str">
        <f t="shared" si="41"/>
        <v/>
      </c>
    </row>
    <row r="284" spans="1:45" s="102" customFormat="1" ht="12.75">
      <c r="A284" s="312"/>
      <c r="B284" s="324"/>
      <c r="C284" s="99">
        <f t="shared" si="42"/>
        <v>0</v>
      </c>
      <c r="D284" s="92"/>
      <c r="E284" s="92"/>
      <c r="F284" s="332"/>
      <c r="G284" s="92"/>
      <c r="H284" s="92"/>
      <c r="I284" s="332"/>
      <c r="J284" s="332"/>
      <c r="K284" s="332"/>
      <c r="L284" s="332"/>
      <c r="M284" s="332"/>
      <c r="N284" s="332"/>
      <c r="O284" s="332"/>
      <c r="P284" s="332"/>
      <c r="Q284" s="332"/>
      <c r="R284" s="332"/>
      <c r="S284" s="162"/>
      <c r="T284" s="162"/>
      <c r="U284" s="162"/>
      <c r="V284" s="162"/>
      <c r="W284" s="104">
        <f t="shared" si="34"/>
        <v>0</v>
      </c>
      <c r="X284" s="162"/>
      <c r="Y284" s="162"/>
      <c r="Z284" s="162"/>
      <c r="AA284" s="162"/>
      <c r="AB284" s="162"/>
      <c r="AC284" s="162"/>
      <c r="AD284" s="162"/>
      <c r="AE284" s="92"/>
      <c r="AF284" s="162"/>
      <c r="AG284" s="162"/>
      <c r="AH284" s="162"/>
      <c r="AI284" s="332"/>
      <c r="AJ284" s="332"/>
      <c r="AK284" s="332"/>
      <c r="AL284" s="162"/>
      <c r="AM284" s="259" t="str">
        <f t="shared" si="35"/>
        <v>ок</v>
      </c>
      <c r="AN284" s="259" t="str">
        <f t="shared" si="36"/>
        <v>ок</v>
      </c>
      <c r="AO284" s="259" t="str">
        <f t="shared" si="37"/>
        <v>ок</v>
      </c>
      <c r="AP284" s="259" t="str">
        <f t="shared" si="38"/>
        <v>ок</v>
      </c>
      <c r="AQ284" s="259" t="str">
        <f t="shared" si="39"/>
        <v>ок</v>
      </c>
      <c r="AR284" s="260" t="e">
        <f t="shared" si="40"/>
        <v>#DIV/0!</v>
      </c>
      <c r="AS284" s="261" t="str">
        <f t="shared" si="41"/>
        <v/>
      </c>
    </row>
    <row r="285" spans="1:45" s="102" customFormat="1" ht="12.75">
      <c r="A285" s="313"/>
      <c r="B285" s="324"/>
      <c r="C285" s="99">
        <f t="shared" si="42"/>
        <v>0</v>
      </c>
      <c r="D285" s="92"/>
      <c r="E285" s="92"/>
      <c r="F285" s="29"/>
      <c r="G285" s="92"/>
      <c r="H285" s="92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104">
        <f t="shared" si="34"/>
        <v>0</v>
      </c>
      <c r="X285" s="29"/>
      <c r="Y285" s="29"/>
      <c r="Z285" s="29"/>
      <c r="AA285" s="29"/>
      <c r="AB285" s="29"/>
      <c r="AC285" s="29"/>
      <c r="AD285" s="29"/>
      <c r="AE285" s="92"/>
      <c r="AF285" s="29"/>
      <c r="AG285" s="29"/>
      <c r="AH285" s="29"/>
      <c r="AI285" s="29"/>
      <c r="AJ285" s="29"/>
      <c r="AK285" s="29"/>
      <c r="AL285" s="162"/>
      <c r="AM285" s="259" t="str">
        <f t="shared" si="35"/>
        <v>ок</v>
      </c>
      <c r="AN285" s="259" t="str">
        <f t="shared" si="36"/>
        <v>ок</v>
      </c>
      <c r="AO285" s="259" t="str">
        <f t="shared" si="37"/>
        <v>ок</v>
      </c>
      <c r="AP285" s="259" t="str">
        <f t="shared" si="38"/>
        <v>ок</v>
      </c>
      <c r="AQ285" s="259" t="str">
        <f t="shared" si="39"/>
        <v>ок</v>
      </c>
      <c r="AR285" s="260" t="e">
        <f t="shared" si="40"/>
        <v>#DIV/0!</v>
      </c>
      <c r="AS285" s="261" t="str">
        <f t="shared" si="41"/>
        <v/>
      </c>
    </row>
    <row r="286" spans="1:45" s="102" customFormat="1" ht="12.75">
      <c r="A286" s="309"/>
      <c r="B286" s="324"/>
      <c r="C286" s="99">
        <f t="shared" si="42"/>
        <v>0</v>
      </c>
      <c r="D286" s="330"/>
      <c r="E286" s="330"/>
      <c r="F286" s="29"/>
      <c r="G286" s="330"/>
      <c r="H286" s="330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104">
        <f t="shared" si="34"/>
        <v>0</v>
      </c>
      <c r="X286" s="29"/>
      <c r="Y286" s="29"/>
      <c r="Z286" s="29"/>
      <c r="AA286" s="29"/>
      <c r="AB286" s="29"/>
      <c r="AC286" s="29"/>
      <c r="AD286" s="29"/>
      <c r="AE286" s="92"/>
      <c r="AF286" s="332"/>
      <c r="AG286" s="332"/>
      <c r="AH286" s="332"/>
      <c r="AI286" s="332"/>
      <c r="AJ286" s="332"/>
      <c r="AK286" s="332"/>
      <c r="AL286" s="162"/>
      <c r="AM286" s="259" t="str">
        <f t="shared" si="35"/>
        <v>ок</v>
      </c>
      <c r="AN286" s="259" t="str">
        <f t="shared" si="36"/>
        <v>ок</v>
      </c>
      <c r="AO286" s="259" t="str">
        <f t="shared" si="37"/>
        <v>ок</v>
      </c>
      <c r="AP286" s="259" t="str">
        <f t="shared" si="38"/>
        <v>ок</v>
      </c>
      <c r="AQ286" s="259" t="str">
        <f t="shared" si="39"/>
        <v>ок</v>
      </c>
      <c r="AR286" s="260" t="e">
        <f t="shared" si="40"/>
        <v>#DIV/0!</v>
      </c>
      <c r="AS286" s="261" t="str">
        <f t="shared" si="41"/>
        <v/>
      </c>
    </row>
    <row r="287" spans="1:45" s="102" customFormat="1" ht="12.75">
      <c r="A287" s="309"/>
      <c r="B287" s="324"/>
      <c r="C287" s="99">
        <f t="shared" si="42"/>
        <v>0</v>
      </c>
      <c r="D287" s="92"/>
      <c r="E287" s="92"/>
      <c r="F287" s="29"/>
      <c r="G287" s="92"/>
      <c r="H287" s="92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161"/>
      <c r="T287" s="161"/>
      <c r="U287" s="161"/>
      <c r="V287" s="161"/>
      <c r="W287" s="104">
        <f t="shared" si="34"/>
        <v>0</v>
      </c>
      <c r="X287" s="161"/>
      <c r="Y287" s="161"/>
      <c r="Z287" s="161"/>
      <c r="AA287" s="161"/>
      <c r="AB287" s="161"/>
      <c r="AC287" s="161"/>
      <c r="AD287" s="161"/>
      <c r="AE287" s="92"/>
      <c r="AF287" s="161"/>
      <c r="AG287" s="161"/>
      <c r="AH287" s="161"/>
      <c r="AI287" s="29"/>
      <c r="AJ287" s="29"/>
      <c r="AK287" s="29"/>
      <c r="AL287" s="162"/>
      <c r="AM287" s="259" t="str">
        <f t="shared" si="35"/>
        <v>ок</v>
      </c>
      <c r="AN287" s="259" t="str">
        <f t="shared" si="36"/>
        <v>ок</v>
      </c>
      <c r="AO287" s="259" t="str">
        <f t="shared" si="37"/>
        <v>ок</v>
      </c>
      <c r="AP287" s="259" t="str">
        <f t="shared" si="38"/>
        <v>ок</v>
      </c>
      <c r="AQ287" s="259" t="str">
        <f t="shared" si="39"/>
        <v>ок</v>
      </c>
      <c r="AR287" s="260" t="e">
        <f t="shared" si="40"/>
        <v>#DIV/0!</v>
      </c>
      <c r="AS287" s="261" t="str">
        <f t="shared" si="41"/>
        <v/>
      </c>
    </row>
    <row r="288" spans="1:45" s="102" customFormat="1" ht="12.75">
      <c r="A288" s="309"/>
      <c r="B288" s="324"/>
      <c r="C288" s="99">
        <f t="shared" si="42"/>
        <v>0</v>
      </c>
      <c r="D288" s="92"/>
      <c r="E288" s="92"/>
      <c r="F288" s="29"/>
      <c r="G288" s="92"/>
      <c r="H288" s="92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161"/>
      <c r="T288" s="161"/>
      <c r="U288" s="161"/>
      <c r="V288" s="161"/>
      <c r="W288" s="104">
        <f t="shared" si="34"/>
        <v>0</v>
      </c>
      <c r="X288" s="161"/>
      <c r="Y288" s="161"/>
      <c r="Z288" s="161"/>
      <c r="AA288" s="161"/>
      <c r="AB288" s="161"/>
      <c r="AC288" s="161"/>
      <c r="AD288" s="161"/>
      <c r="AE288" s="92"/>
      <c r="AF288" s="161"/>
      <c r="AG288" s="161"/>
      <c r="AH288" s="161"/>
      <c r="AI288" s="29"/>
      <c r="AJ288" s="29"/>
      <c r="AK288" s="29"/>
      <c r="AL288" s="162"/>
      <c r="AM288" s="259" t="str">
        <f t="shared" si="35"/>
        <v>ок</v>
      </c>
      <c r="AN288" s="259" t="str">
        <f t="shared" si="36"/>
        <v>ок</v>
      </c>
      <c r="AO288" s="259" t="str">
        <f t="shared" si="37"/>
        <v>ок</v>
      </c>
      <c r="AP288" s="259" t="str">
        <f t="shared" si="38"/>
        <v>ок</v>
      </c>
      <c r="AQ288" s="259" t="str">
        <f t="shared" si="39"/>
        <v>ок</v>
      </c>
      <c r="AR288" s="260" t="e">
        <f t="shared" si="40"/>
        <v>#DIV/0!</v>
      </c>
      <c r="AS288" s="261" t="str">
        <f t="shared" si="41"/>
        <v/>
      </c>
    </row>
    <row r="289" spans="1:45" s="102" customFormat="1" ht="12.75">
      <c r="A289" s="309"/>
      <c r="B289" s="324"/>
      <c r="C289" s="99">
        <f t="shared" si="42"/>
        <v>0</v>
      </c>
      <c r="D289" s="92"/>
      <c r="E289" s="92"/>
      <c r="F289" s="29"/>
      <c r="G289" s="92"/>
      <c r="H289" s="92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104">
        <f t="shared" si="34"/>
        <v>0</v>
      </c>
      <c r="X289" s="29"/>
      <c r="Y289" s="29"/>
      <c r="Z289" s="29"/>
      <c r="AA289" s="29"/>
      <c r="AB289" s="29"/>
      <c r="AC289" s="29"/>
      <c r="AD289" s="29"/>
      <c r="AE289" s="92"/>
      <c r="AF289" s="29"/>
      <c r="AG289" s="29"/>
      <c r="AH289" s="29"/>
      <c r="AI289" s="29"/>
      <c r="AJ289" s="29"/>
      <c r="AK289" s="29"/>
      <c r="AL289" s="162"/>
      <c r="AM289" s="259" t="str">
        <f t="shared" si="35"/>
        <v>ок</v>
      </c>
      <c r="AN289" s="259" t="str">
        <f t="shared" si="36"/>
        <v>ок</v>
      </c>
      <c r="AO289" s="259" t="str">
        <f t="shared" si="37"/>
        <v>ок</v>
      </c>
      <c r="AP289" s="259" t="str">
        <f t="shared" si="38"/>
        <v>ок</v>
      </c>
      <c r="AQ289" s="259" t="str">
        <f t="shared" si="39"/>
        <v>ок</v>
      </c>
      <c r="AR289" s="260" t="e">
        <f t="shared" si="40"/>
        <v>#DIV/0!</v>
      </c>
      <c r="AS289" s="261" t="str">
        <f t="shared" si="41"/>
        <v/>
      </c>
    </row>
    <row r="290" spans="1:45" s="102" customFormat="1" ht="12.75">
      <c r="A290" s="347"/>
      <c r="B290" s="324"/>
      <c r="C290" s="99">
        <f t="shared" si="42"/>
        <v>0</v>
      </c>
      <c r="D290" s="92"/>
      <c r="E290" s="92"/>
      <c r="F290" s="29"/>
      <c r="G290" s="92"/>
      <c r="H290" s="92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104">
        <f t="shared" si="34"/>
        <v>0</v>
      </c>
      <c r="X290" s="29"/>
      <c r="Y290" s="29"/>
      <c r="Z290" s="29"/>
      <c r="AA290" s="29"/>
      <c r="AB290" s="29"/>
      <c r="AC290" s="29"/>
      <c r="AD290" s="29"/>
      <c r="AE290" s="92"/>
      <c r="AF290" s="29"/>
      <c r="AG290" s="29"/>
      <c r="AH290" s="29"/>
      <c r="AI290" s="29"/>
      <c r="AJ290" s="29"/>
      <c r="AK290" s="29"/>
      <c r="AL290" s="162"/>
      <c r="AM290" s="259" t="str">
        <f t="shared" si="35"/>
        <v>ок</v>
      </c>
      <c r="AN290" s="259" t="str">
        <f t="shared" si="36"/>
        <v>ок</v>
      </c>
      <c r="AO290" s="259" t="str">
        <f t="shared" si="37"/>
        <v>ок</v>
      </c>
      <c r="AP290" s="259" t="str">
        <f t="shared" si="38"/>
        <v>ок</v>
      </c>
      <c r="AQ290" s="259" t="str">
        <f t="shared" si="39"/>
        <v>ок</v>
      </c>
      <c r="AR290" s="260" t="e">
        <f t="shared" si="40"/>
        <v>#DIV/0!</v>
      </c>
      <c r="AS290" s="261" t="str">
        <f t="shared" si="41"/>
        <v/>
      </c>
    </row>
    <row r="291" spans="1:45" s="102" customFormat="1" ht="12.75">
      <c r="A291" s="309"/>
      <c r="B291" s="326"/>
      <c r="C291" s="99">
        <f t="shared" si="42"/>
        <v>0</v>
      </c>
      <c r="D291" s="92"/>
      <c r="E291" s="92"/>
      <c r="F291" s="29"/>
      <c r="G291" s="92"/>
      <c r="H291" s="92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104">
        <f t="shared" si="34"/>
        <v>0</v>
      </c>
      <c r="X291" s="29"/>
      <c r="Y291" s="29"/>
      <c r="Z291" s="29"/>
      <c r="AA291" s="29"/>
      <c r="AB291" s="29"/>
      <c r="AC291" s="29"/>
      <c r="AD291" s="29"/>
      <c r="AE291" s="92"/>
      <c r="AF291" s="29"/>
      <c r="AG291" s="29"/>
      <c r="AH291" s="29"/>
      <c r="AI291" s="29"/>
      <c r="AJ291" s="29"/>
      <c r="AK291" s="29"/>
      <c r="AL291" s="162"/>
      <c r="AM291" s="259" t="str">
        <f t="shared" si="35"/>
        <v>ок</v>
      </c>
      <c r="AN291" s="259" t="str">
        <f t="shared" si="36"/>
        <v>ок</v>
      </c>
      <c r="AO291" s="259" t="str">
        <f t="shared" si="37"/>
        <v>ок</v>
      </c>
      <c r="AP291" s="259" t="str">
        <f t="shared" si="38"/>
        <v>ок</v>
      </c>
      <c r="AQ291" s="259" t="str">
        <f t="shared" si="39"/>
        <v>ок</v>
      </c>
      <c r="AR291" s="260" t="e">
        <f t="shared" si="40"/>
        <v>#DIV/0!</v>
      </c>
      <c r="AS291" s="261" t="str">
        <f t="shared" si="41"/>
        <v/>
      </c>
    </row>
    <row r="292" spans="1:45" s="102" customFormat="1" ht="12.75">
      <c r="A292" s="309"/>
      <c r="B292" s="326"/>
      <c r="C292" s="99">
        <f t="shared" si="42"/>
        <v>0</v>
      </c>
      <c r="D292" s="92"/>
      <c r="E292" s="212"/>
      <c r="F292" s="29"/>
      <c r="G292" s="92"/>
      <c r="H292" s="92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104">
        <f t="shared" si="34"/>
        <v>0</v>
      </c>
      <c r="X292" s="29"/>
      <c r="Y292" s="29"/>
      <c r="Z292" s="29"/>
      <c r="AA292" s="29"/>
      <c r="AB292" s="29"/>
      <c r="AC292" s="29"/>
      <c r="AD292" s="29"/>
      <c r="AE292" s="92"/>
      <c r="AF292" s="29"/>
      <c r="AG292" s="29"/>
      <c r="AH292" s="29"/>
      <c r="AI292" s="29"/>
      <c r="AJ292" s="29"/>
      <c r="AK292" s="29"/>
      <c r="AL292" s="161"/>
      <c r="AM292" s="259" t="str">
        <f t="shared" si="35"/>
        <v>ок</v>
      </c>
      <c r="AN292" s="259" t="str">
        <f t="shared" si="36"/>
        <v>ок</v>
      </c>
      <c r="AO292" s="259" t="str">
        <f t="shared" si="37"/>
        <v>ок</v>
      </c>
      <c r="AP292" s="259" t="str">
        <f t="shared" si="38"/>
        <v>ок</v>
      </c>
      <c r="AQ292" s="259" t="str">
        <f t="shared" si="39"/>
        <v>ок</v>
      </c>
      <c r="AR292" s="260" t="e">
        <f t="shared" si="40"/>
        <v>#DIV/0!</v>
      </c>
      <c r="AS292" s="261" t="str">
        <f t="shared" si="41"/>
        <v/>
      </c>
    </row>
    <row r="293" spans="1:45" s="102" customFormat="1" ht="12.75">
      <c r="A293" s="309"/>
      <c r="B293" s="326"/>
      <c r="C293" s="99">
        <f t="shared" si="42"/>
        <v>0</v>
      </c>
      <c r="D293" s="92"/>
      <c r="E293" s="92"/>
      <c r="F293" s="29"/>
      <c r="G293" s="92"/>
      <c r="H293" s="92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104">
        <f t="shared" si="34"/>
        <v>0</v>
      </c>
      <c r="X293" s="29"/>
      <c r="Y293" s="29"/>
      <c r="Z293" s="29"/>
      <c r="AA293" s="29"/>
      <c r="AB293" s="29"/>
      <c r="AC293" s="29"/>
      <c r="AD293" s="29"/>
      <c r="AE293" s="92"/>
      <c r="AF293" s="29"/>
      <c r="AG293" s="29"/>
      <c r="AH293" s="29"/>
      <c r="AI293" s="29"/>
      <c r="AJ293" s="29"/>
      <c r="AK293" s="29"/>
      <c r="AL293" s="162"/>
      <c r="AM293" s="259" t="str">
        <f t="shared" si="35"/>
        <v>ок</v>
      </c>
      <c r="AN293" s="259" t="str">
        <f t="shared" si="36"/>
        <v>ок</v>
      </c>
      <c r="AO293" s="259" t="str">
        <f t="shared" si="37"/>
        <v>ок</v>
      </c>
      <c r="AP293" s="259" t="str">
        <f t="shared" si="38"/>
        <v>ок</v>
      </c>
      <c r="AQ293" s="259" t="str">
        <f t="shared" si="39"/>
        <v>ок</v>
      </c>
      <c r="AR293" s="260" t="e">
        <f t="shared" si="40"/>
        <v>#DIV/0!</v>
      </c>
      <c r="AS293" s="261" t="str">
        <f t="shared" si="41"/>
        <v/>
      </c>
    </row>
    <row r="294" spans="1:45" s="13" customFormat="1" ht="12.75">
      <c r="A294" s="309"/>
      <c r="B294" s="326"/>
      <c r="C294" s="99">
        <f t="shared" si="42"/>
        <v>0</v>
      </c>
      <c r="D294" s="92"/>
      <c r="E294" s="92"/>
      <c r="F294" s="29"/>
      <c r="G294" s="92"/>
      <c r="H294" s="92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104">
        <f t="shared" si="34"/>
        <v>0</v>
      </c>
      <c r="X294" s="29"/>
      <c r="Y294" s="29"/>
      <c r="Z294" s="29"/>
      <c r="AA294" s="29"/>
      <c r="AB294" s="29"/>
      <c r="AC294" s="29"/>
      <c r="AD294" s="29"/>
      <c r="AE294" s="92"/>
      <c r="AF294" s="29"/>
      <c r="AG294" s="29"/>
      <c r="AH294" s="29"/>
      <c r="AI294" s="29"/>
      <c r="AJ294" s="29"/>
      <c r="AK294" s="29"/>
      <c r="AL294" s="162"/>
      <c r="AM294" s="259" t="str">
        <f t="shared" si="35"/>
        <v>ок</v>
      </c>
      <c r="AN294" s="259" t="str">
        <f t="shared" si="36"/>
        <v>ок</v>
      </c>
      <c r="AO294" s="259" t="str">
        <f t="shared" si="37"/>
        <v>ок</v>
      </c>
      <c r="AP294" s="259" t="str">
        <f t="shared" si="38"/>
        <v>ок</v>
      </c>
      <c r="AQ294" s="259" t="str">
        <f t="shared" si="39"/>
        <v>ок</v>
      </c>
      <c r="AR294" s="260" t="e">
        <f t="shared" si="40"/>
        <v>#DIV/0!</v>
      </c>
      <c r="AS294" s="261" t="str">
        <f t="shared" si="41"/>
        <v/>
      </c>
    </row>
    <row r="295" spans="1:45" s="13" customFormat="1" ht="12.75">
      <c r="A295" s="309"/>
      <c r="B295" s="324"/>
      <c r="C295" s="99">
        <f t="shared" si="42"/>
        <v>0</v>
      </c>
      <c r="D295" s="92"/>
      <c r="E295" s="92"/>
      <c r="F295" s="29"/>
      <c r="G295" s="92"/>
      <c r="H295" s="92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104">
        <f t="shared" si="34"/>
        <v>0</v>
      </c>
      <c r="X295" s="29"/>
      <c r="Y295" s="29"/>
      <c r="Z295" s="29"/>
      <c r="AA295" s="29"/>
      <c r="AB295" s="29"/>
      <c r="AC295" s="29"/>
      <c r="AD295" s="29"/>
      <c r="AE295" s="92"/>
      <c r="AF295" s="29"/>
      <c r="AG295" s="29"/>
      <c r="AH295" s="29"/>
      <c r="AI295" s="29"/>
      <c r="AJ295" s="29"/>
      <c r="AK295" s="29"/>
      <c r="AL295" s="162"/>
      <c r="AM295" s="259" t="str">
        <f t="shared" si="35"/>
        <v>ок</v>
      </c>
      <c r="AN295" s="259" t="str">
        <f t="shared" si="36"/>
        <v>ок</v>
      </c>
      <c r="AO295" s="259" t="str">
        <f t="shared" si="37"/>
        <v>ок</v>
      </c>
      <c r="AP295" s="259" t="str">
        <f t="shared" si="38"/>
        <v>ок</v>
      </c>
      <c r="AQ295" s="259" t="str">
        <f t="shared" si="39"/>
        <v>ок</v>
      </c>
      <c r="AR295" s="260" t="e">
        <f t="shared" si="40"/>
        <v>#DIV/0!</v>
      </c>
      <c r="AS295" s="261" t="str">
        <f t="shared" si="41"/>
        <v/>
      </c>
    </row>
    <row r="296" spans="1:45" s="13" customFormat="1" ht="12.75">
      <c r="A296" s="309"/>
      <c r="B296" s="324"/>
      <c r="C296" s="99">
        <f t="shared" si="42"/>
        <v>0</v>
      </c>
      <c r="D296" s="92"/>
      <c r="E296" s="92"/>
      <c r="F296" s="29"/>
      <c r="G296" s="92"/>
      <c r="H296" s="92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104">
        <f t="shared" si="34"/>
        <v>0</v>
      </c>
      <c r="X296" s="29"/>
      <c r="Y296" s="29"/>
      <c r="Z296" s="29"/>
      <c r="AA296" s="29"/>
      <c r="AB296" s="29"/>
      <c r="AC296" s="29"/>
      <c r="AD296" s="29"/>
      <c r="AE296" s="92"/>
      <c r="AF296" s="29"/>
      <c r="AG296" s="29"/>
      <c r="AH296" s="29"/>
      <c r="AI296" s="29"/>
      <c r="AJ296" s="29"/>
      <c r="AK296" s="29"/>
      <c r="AL296" s="162"/>
      <c r="AM296" s="259" t="str">
        <f t="shared" si="35"/>
        <v>ок</v>
      </c>
      <c r="AN296" s="259" t="str">
        <f t="shared" si="36"/>
        <v>ок</v>
      </c>
      <c r="AO296" s="259" t="str">
        <f t="shared" si="37"/>
        <v>ок</v>
      </c>
      <c r="AP296" s="259" t="str">
        <f t="shared" si="38"/>
        <v>ок</v>
      </c>
      <c r="AQ296" s="259" t="str">
        <f t="shared" si="39"/>
        <v>ок</v>
      </c>
      <c r="AR296" s="260" t="e">
        <f t="shared" si="40"/>
        <v>#DIV/0!</v>
      </c>
      <c r="AS296" s="261" t="str">
        <f t="shared" si="41"/>
        <v/>
      </c>
    </row>
    <row r="297" spans="1:45" s="13" customFormat="1" ht="12.75">
      <c r="A297" s="309"/>
      <c r="B297" s="324"/>
      <c r="C297" s="99">
        <f t="shared" si="42"/>
        <v>0</v>
      </c>
      <c r="D297" s="92"/>
      <c r="E297" s="92"/>
      <c r="F297" s="29"/>
      <c r="G297" s="92"/>
      <c r="H297" s="92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104">
        <f t="shared" si="34"/>
        <v>0</v>
      </c>
      <c r="X297" s="29"/>
      <c r="Y297" s="29"/>
      <c r="Z297" s="29"/>
      <c r="AA297" s="29"/>
      <c r="AB297" s="29"/>
      <c r="AC297" s="29"/>
      <c r="AD297" s="29"/>
      <c r="AE297" s="92"/>
      <c r="AF297" s="29"/>
      <c r="AG297" s="29"/>
      <c r="AH297" s="29"/>
      <c r="AI297" s="29"/>
      <c r="AJ297" s="29"/>
      <c r="AK297" s="29"/>
      <c r="AL297" s="162"/>
      <c r="AM297" s="259" t="str">
        <f t="shared" si="35"/>
        <v>ок</v>
      </c>
      <c r="AN297" s="259" t="str">
        <f t="shared" si="36"/>
        <v>ок</v>
      </c>
      <c r="AO297" s="259" t="str">
        <f t="shared" si="37"/>
        <v>ок</v>
      </c>
      <c r="AP297" s="259" t="str">
        <f t="shared" si="38"/>
        <v>ок</v>
      </c>
      <c r="AQ297" s="259" t="str">
        <f t="shared" si="39"/>
        <v>ок</v>
      </c>
      <c r="AR297" s="260" t="e">
        <f t="shared" si="40"/>
        <v>#DIV/0!</v>
      </c>
      <c r="AS297" s="261" t="str">
        <f t="shared" si="41"/>
        <v/>
      </c>
    </row>
    <row r="298" spans="1:45" s="13" customFormat="1" ht="12.75">
      <c r="A298" s="309"/>
      <c r="B298" s="324"/>
      <c r="C298" s="99">
        <f t="shared" si="42"/>
        <v>0</v>
      </c>
      <c r="D298" s="330"/>
      <c r="E298" s="330"/>
      <c r="F298" s="29"/>
      <c r="G298" s="330"/>
      <c r="H298" s="330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104">
        <f t="shared" si="34"/>
        <v>0</v>
      </c>
      <c r="X298" s="29"/>
      <c r="Y298" s="29"/>
      <c r="Z298" s="29"/>
      <c r="AA298" s="29"/>
      <c r="AB298" s="29"/>
      <c r="AC298" s="29"/>
      <c r="AD298" s="29"/>
      <c r="AE298" s="92"/>
      <c r="AF298" s="332"/>
      <c r="AG298" s="332"/>
      <c r="AH298" s="332"/>
      <c r="AI298" s="332"/>
      <c r="AJ298" s="332"/>
      <c r="AK298" s="332"/>
      <c r="AL298" s="162"/>
      <c r="AM298" s="259" t="str">
        <f t="shared" si="35"/>
        <v>ок</v>
      </c>
      <c r="AN298" s="259" t="str">
        <f t="shared" si="36"/>
        <v>ок</v>
      </c>
      <c r="AO298" s="259" t="str">
        <f t="shared" si="37"/>
        <v>ок</v>
      </c>
      <c r="AP298" s="259" t="str">
        <f t="shared" si="38"/>
        <v>ок</v>
      </c>
      <c r="AQ298" s="259" t="str">
        <f t="shared" si="39"/>
        <v>ок</v>
      </c>
      <c r="AR298" s="260" t="e">
        <f t="shared" si="40"/>
        <v>#DIV/0!</v>
      </c>
      <c r="AS298" s="261" t="str">
        <f t="shared" si="41"/>
        <v/>
      </c>
    </row>
    <row r="299" spans="1:45" s="13" customFormat="1" ht="15" customHeight="1">
      <c r="A299" s="309"/>
      <c r="B299" s="324"/>
      <c r="C299" s="99">
        <f t="shared" si="42"/>
        <v>0</v>
      </c>
      <c r="D299" s="92"/>
      <c r="E299" s="92"/>
      <c r="F299" s="29"/>
      <c r="G299" s="92"/>
      <c r="H299" s="92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104">
        <f t="shared" si="34"/>
        <v>0</v>
      </c>
      <c r="X299" s="29"/>
      <c r="Y299" s="29"/>
      <c r="Z299" s="29"/>
      <c r="AA299" s="29"/>
      <c r="AB299" s="29"/>
      <c r="AC299" s="29"/>
      <c r="AD299" s="29"/>
      <c r="AE299" s="92"/>
      <c r="AF299" s="29"/>
      <c r="AG299" s="29"/>
      <c r="AH299" s="29"/>
      <c r="AI299" s="29"/>
      <c r="AJ299" s="29"/>
      <c r="AK299" s="29"/>
      <c r="AL299" s="162"/>
      <c r="AM299" s="259" t="str">
        <f t="shared" si="35"/>
        <v>ок</v>
      </c>
      <c r="AN299" s="259" t="str">
        <f t="shared" si="36"/>
        <v>ок</v>
      </c>
      <c r="AO299" s="259" t="str">
        <f t="shared" si="37"/>
        <v>ок</v>
      </c>
      <c r="AP299" s="259" t="str">
        <f t="shared" si="38"/>
        <v>ок</v>
      </c>
      <c r="AQ299" s="259" t="str">
        <f t="shared" si="39"/>
        <v>ок</v>
      </c>
      <c r="AR299" s="260" t="e">
        <f t="shared" si="40"/>
        <v>#DIV/0!</v>
      </c>
      <c r="AS299" s="261" t="str">
        <f t="shared" si="41"/>
        <v/>
      </c>
    </row>
    <row r="300" spans="1:45" s="102" customFormat="1" ht="12.75">
      <c r="A300" s="309"/>
      <c r="B300" s="324"/>
      <c r="C300" s="99">
        <f t="shared" si="42"/>
        <v>0</v>
      </c>
      <c r="D300" s="92"/>
      <c r="E300" s="92"/>
      <c r="F300" s="29"/>
      <c r="G300" s="92"/>
      <c r="H300" s="92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104">
        <f t="shared" si="34"/>
        <v>0</v>
      </c>
      <c r="X300" s="29"/>
      <c r="Y300" s="29"/>
      <c r="Z300" s="29"/>
      <c r="AA300" s="29"/>
      <c r="AB300" s="29"/>
      <c r="AC300" s="29"/>
      <c r="AD300" s="29"/>
      <c r="AE300" s="92"/>
      <c r="AF300" s="29"/>
      <c r="AG300" s="29"/>
      <c r="AH300" s="29"/>
      <c r="AI300" s="29"/>
      <c r="AJ300" s="29"/>
      <c r="AK300" s="29"/>
      <c r="AL300" s="162"/>
      <c r="AM300" s="259" t="str">
        <f t="shared" si="35"/>
        <v>ок</v>
      </c>
      <c r="AN300" s="259" t="str">
        <f t="shared" si="36"/>
        <v>ок</v>
      </c>
      <c r="AO300" s="259" t="str">
        <f t="shared" si="37"/>
        <v>ок</v>
      </c>
      <c r="AP300" s="259" t="str">
        <f t="shared" si="38"/>
        <v>ок</v>
      </c>
      <c r="AQ300" s="259" t="str">
        <f t="shared" si="39"/>
        <v>ок</v>
      </c>
      <c r="AR300" s="260" t="e">
        <f t="shared" si="40"/>
        <v>#DIV/0!</v>
      </c>
      <c r="AS300" s="261" t="str">
        <f t="shared" si="41"/>
        <v/>
      </c>
    </row>
    <row r="301" spans="1:45" s="102" customFormat="1" ht="12.75">
      <c r="A301" s="309"/>
      <c r="B301" s="324"/>
      <c r="C301" s="99">
        <f t="shared" si="42"/>
        <v>0</v>
      </c>
      <c r="D301" s="92"/>
      <c r="E301" s="92"/>
      <c r="F301" s="29"/>
      <c r="G301" s="92"/>
      <c r="H301" s="92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104">
        <f t="shared" si="34"/>
        <v>0</v>
      </c>
      <c r="X301" s="29"/>
      <c r="Y301" s="29"/>
      <c r="Z301" s="29"/>
      <c r="AA301" s="29"/>
      <c r="AB301" s="29"/>
      <c r="AC301" s="29"/>
      <c r="AD301" s="29"/>
      <c r="AE301" s="92"/>
      <c r="AF301" s="29"/>
      <c r="AG301" s="29"/>
      <c r="AH301" s="29"/>
      <c r="AI301" s="29"/>
      <c r="AJ301" s="29"/>
      <c r="AK301" s="334"/>
      <c r="AL301" s="162"/>
      <c r="AM301" s="259" t="str">
        <f t="shared" si="35"/>
        <v>ок</v>
      </c>
      <c r="AN301" s="259" t="str">
        <f t="shared" si="36"/>
        <v>ок</v>
      </c>
      <c r="AO301" s="259" t="str">
        <f t="shared" si="37"/>
        <v>ок</v>
      </c>
      <c r="AP301" s="259" t="str">
        <f t="shared" si="38"/>
        <v>ок</v>
      </c>
      <c r="AQ301" s="259" t="str">
        <f t="shared" si="39"/>
        <v>ок</v>
      </c>
      <c r="AR301" s="260" t="e">
        <f t="shared" si="40"/>
        <v>#DIV/0!</v>
      </c>
      <c r="AS301" s="261" t="str">
        <f t="shared" si="41"/>
        <v/>
      </c>
    </row>
    <row r="302" spans="1:45" s="102" customFormat="1" ht="12.75">
      <c r="A302" s="309"/>
      <c r="B302" s="324"/>
      <c r="C302" s="99">
        <f t="shared" si="42"/>
        <v>0</v>
      </c>
      <c r="D302" s="92"/>
      <c r="E302" s="92"/>
      <c r="F302" s="29"/>
      <c r="G302" s="92"/>
      <c r="H302" s="92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104">
        <f t="shared" si="34"/>
        <v>0</v>
      </c>
      <c r="X302" s="29"/>
      <c r="Y302" s="29"/>
      <c r="Z302" s="29"/>
      <c r="AA302" s="29"/>
      <c r="AB302" s="29"/>
      <c r="AC302" s="29"/>
      <c r="AD302" s="29"/>
      <c r="AE302" s="92"/>
      <c r="AF302" s="29"/>
      <c r="AG302" s="29"/>
      <c r="AH302" s="29"/>
      <c r="AI302" s="29"/>
      <c r="AJ302" s="29"/>
      <c r="AK302" s="29"/>
      <c r="AL302" s="162"/>
      <c r="AM302" s="259" t="str">
        <f t="shared" si="35"/>
        <v>ок</v>
      </c>
      <c r="AN302" s="259" t="str">
        <f t="shared" si="36"/>
        <v>ок</v>
      </c>
      <c r="AO302" s="259" t="str">
        <f t="shared" si="37"/>
        <v>ок</v>
      </c>
      <c r="AP302" s="259" t="str">
        <f t="shared" si="38"/>
        <v>ок</v>
      </c>
      <c r="AQ302" s="259" t="str">
        <f t="shared" si="39"/>
        <v>ок</v>
      </c>
      <c r="AR302" s="260" t="e">
        <f t="shared" si="40"/>
        <v>#DIV/0!</v>
      </c>
      <c r="AS302" s="261" t="str">
        <f t="shared" si="41"/>
        <v/>
      </c>
    </row>
    <row r="303" spans="1:45" s="102" customFormat="1" ht="12.75">
      <c r="A303" s="309"/>
      <c r="B303" s="324"/>
      <c r="C303" s="99">
        <f t="shared" si="42"/>
        <v>0</v>
      </c>
      <c r="D303" s="92"/>
      <c r="E303" s="92"/>
      <c r="F303" s="29"/>
      <c r="G303" s="92"/>
      <c r="H303" s="92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104">
        <f t="shared" si="34"/>
        <v>0</v>
      </c>
      <c r="X303" s="29"/>
      <c r="Y303" s="29"/>
      <c r="Z303" s="29"/>
      <c r="AA303" s="29"/>
      <c r="AB303" s="29"/>
      <c r="AC303" s="29"/>
      <c r="AD303" s="29"/>
      <c r="AE303" s="92"/>
      <c r="AF303" s="29"/>
      <c r="AG303" s="29"/>
      <c r="AH303" s="29"/>
      <c r="AI303" s="29"/>
      <c r="AJ303" s="29"/>
      <c r="AK303" s="29"/>
      <c r="AL303" s="162"/>
      <c r="AM303" s="259" t="str">
        <f t="shared" si="35"/>
        <v>ок</v>
      </c>
      <c r="AN303" s="259" t="str">
        <f t="shared" si="36"/>
        <v>ок</v>
      </c>
      <c r="AO303" s="259" t="str">
        <f t="shared" si="37"/>
        <v>ок</v>
      </c>
      <c r="AP303" s="259" t="str">
        <f t="shared" si="38"/>
        <v>ок</v>
      </c>
      <c r="AQ303" s="259" t="str">
        <f t="shared" si="39"/>
        <v>ок</v>
      </c>
      <c r="AR303" s="260" t="e">
        <f t="shared" si="40"/>
        <v>#DIV/0!</v>
      </c>
      <c r="AS303" s="261" t="str">
        <f t="shared" si="41"/>
        <v/>
      </c>
    </row>
    <row r="304" spans="1:45" s="102" customFormat="1" ht="12.75">
      <c r="A304" s="309"/>
      <c r="B304" s="324"/>
      <c r="C304" s="99">
        <f t="shared" si="42"/>
        <v>0</v>
      </c>
      <c r="D304" s="92"/>
      <c r="E304" s="92"/>
      <c r="F304" s="29"/>
      <c r="G304" s="92"/>
      <c r="H304" s="92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104">
        <f t="shared" si="34"/>
        <v>0</v>
      </c>
      <c r="X304" s="29"/>
      <c r="Y304" s="29"/>
      <c r="Z304" s="29"/>
      <c r="AA304" s="29"/>
      <c r="AB304" s="29"/>
      <c r="AC304" s="29"/>
      <c r="AD304" s="29"/>
      <c r="AE304" s="92"/>
      <c r="AF304" s="29"/>
      <c r="AG304" s="29"/>
      <c r="AH304" s="29"/>
      <c r="AI304" s="29"/>
      <c r="AJ304" s="29"/>
      <c r="AK304" s="29"/>
      <c r="AL304" s="162"/>
      <c r="AM304" s="259" t="str">
        <f t="shared" si="35"/>
        <v>ок</v>
      </c>
      <c r="AN304" s="259" t="str">
        <f t="shared" si="36"/>
        <v>ок</v>
      </c>
      <c r="AO304" s="259" t="str">
        <f t="shared" si="37"/>
        <v>ок</v>
      </c>
      <c r="AP304" s="259" t="str">
        <f t="shared" si="38"/>
        <v>ок</v>
      </c>
      <c r="AQ304" s="259" t="str">
        <f t="shared" si="39"/>
        <v>ок</v>
      </c>
      <c r="AR304" s="260" t="e">
        <f t="shared" si="40"/>
        <v>#DIV/0!</v>
      </c>
      <c r="AS304" s="261" t="str">
        <f t="shared" si="41"/>
        <v/>
      </c>
    </row>
    <row r="305" spans="1:45" s="102" customFormat="1" ht="12.75">
      <c r="A305" s="309"/>
      <c r="B305" s="324"/>
      <c r="C305" s="99">
        <f t="shared" si="42"/>
        <v>0</v>
      </c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104">
        <f t="shared" si="34"/>
        <v>0</v>
      </c>
      <c r="X305" s="92"/>
      <c r="Y305" s="92"/>
      <c r="Z305" s="92"/>
      <c r="AA305" s="92"/>
      <c r="AB305" s="92"/>
      <c r="AC305" s="92"/>
      <c r="AD305" s="92"/>
      <c r="AE305" s="92"/>
      <c r="AF305" s="332"/>
      <c r="AG305" s="108"/>
      <c r="AH305" s="332"/>
      <c r="AI305" s="332"/>
      <c r="AJ305" s="332"/>
      <c r="AK305" s="334"/>
      <c r="AL305" s="162"/>
      <c r="AM305" s="259" t="str">
        <f t="shared" si="35"/>
        <v>ок</v>
      </c>
      <c r="AN305" s="259" t="str">
        <f t="shared" si="36"/>
        <v>ок</v>
      </c>
      <c r="AO305" s="259" t="str">
        <f t="shared" si="37"/>
        <v>ок</v>
      </c>
      <c r="AP305" s="259" t="str">
        <f t="shared" si="38"/>
        <v>ок</v>
      </c>
      <c r="AQ305" s="259" t="str">
        <f t="shared" si="39"/>
        <v>ок</v>
      </c>
      <c r="AR305" s="260" t="e">
        <f t="shared" si="40"/>
        <v>#DIV/0!</v>
      </c>
      <c r="AS305" s="261" t="str">
        <f t="shared" si="41"/>
        <v/>
      </c>
    </row>
    <row r="306" spans="1:45" s="102" customFormat="1" ht="12.75">
      <c r="A306" s="309"/>
      <c r="B306" s="324"/>
      <c r="C306" s="99">
        <f t="shared" si="42"/>
        <v>0</v>
      </c>
      <c r="D306" s="92"/>
      <c r="E306" s="92"/>
      <c r="F306" s="33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104">
        <f t="shared" si="34"/>
        <v>0</v>
      </c>
      <c r="X306" s="92"/>
      <c r="Y306" s="92"/>
      <c r="Z306" s="92"/>
      <c r="AA306" s="92"/>
      <c r="AB306" s="92"/>
      <c r="AC306" s="92"/>
      <c r="AD306" s="92"/>
      <c r="AE306" s="92"/>
      <c r="AF306" s="332"/>
      <c r="AG306" s="108"/>
      <c r="AH306" s="332"/>
      <c r="AI306" s="332"/>
      <c r="AJ306" s="332"/>
      <c r="AK306" s="334"/>
      <c r="AL306" s="162"/>
      <c r="AM306" s="259" t="str">
        <f t="shared" si="35"/>
        <v>ок</v>
      </c>
      <c r="AN306" s="259" t="str">
        <f t="shared" si="36"/>
        <v>ок</v>
      </c>
      <c r="AO306" s="259" t="str">
        <f t="shared" si="37"/>
        <v>ок</v>
      </c>
      <c r="AP306" s="259" t="str">
        <f t="shared" si="38"/>
        <v>ок</v>
      </c>
      <c r="AQ306" s="259" t="str">
        <f t="shared" si="39"/>
        <v>ок</v>
      </c>
      <c r="AR306" s="260" t="e">
        <f t="shared" si="40"/>
        <v>#DIV/0!</v>
      </c>
      <c r="AS306" s="261" t="str">
        <f t="shared" si="41"/>
        <v/>
      </c>
    </row>
    <row r="307" spans="1:45" s="102" customFormat="1" ht="12.75">
      <c r="A307" s="309"/>
      <c r="B307" s="324"/>
      <c r="C307" s="99">
        <f t="shared" si="42"/>
        <v>0</v>
      </c>
      <c r="D307" s="92"/>
      <c r="E307" s="92"/>
      <c r="F307" s="29"/>
      <c r="G307" s="92"/>
      <c r="H307" s="92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104">
        <f t="shared" si="34"/>
        <v>0</v>
      </c>
      <c r="X307" s="29"/>
      <c r="Y307" s="29"/>
      <c r="Z307" s="29"/>
      <c r="AA307" s="29"/>
      <c r="AB307" s="29"/>
      <c r="AC307" s="29"/>
      <c r="AD307" s="29"/>
      <c r="AE307" s="92"/>
      <c r="AF307" s="29"/>
      <c r="AG307" s="29"/>
      <c r="AH307" s="29"/>
      <c r="AI307" s="29"/>
      <c r="AJ307" s="29"/>
      <c r="AK307" s="29"/>
      <c r="AL307" s="162"/>
      <c r="AM307" s="259" t="str">
        <f t="shared" si="35"/>
        <v>ок</v>
      </c>
      <c r="AN307" s="259" t="str">
        <f t="shared" si="36"/>
        <v>ок</v>
      </c>
      <c r="AO307" s="259" t="str">
        <f t="shared" si="37"/>
        <v>ок</v>
      </c>
      <c r="AP307" s="259" t="str">
        <f t="shared" si="38"/>
        <v>ок</v>
      </c>
      <c r="AQ307" s="259" t="str">
        <f t="shared" si="39"/>
        <v>ок</v>
      </c>
      <c r="AR307" s="260" t="e">
        <f t="shared" si="40"/>
        <v>#DIV/0!</v>
      </c>
      <c r="AS307" s="261" t="str">
        <f t="shared" si="41"/>
        <v/>
      </c>
    </row>
    <row r="308" spans="1:45" s="102" customFormat="1" ht="12.75">
      <c r="A308" s="309"/>
      <c r="B308" s="327"/>
      <c r="C308" s="99">
        <f t="shared" si="42"/>
        <v>0</v>
      </c>
      <c r="D308" s="92"/>
      <c r="E308" s="92"/>
      <c r="F308" s="29"/>
      <c r="G308" s="92"/>
      <c r="H308" s="92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104">
        <f t="shared" si="34"/>
        <v>0</v>
      </c>
      <c r="X308" s="29"/>
      <c r="Y308" s="29"/>
      <c r="Z308" s="29"/>
      <c r="AA308" s="29"/>
      <c r="AB308" s="29"/>
      <c r="AC308" s="29"/>
      <c r="AD308" s="29"/>
      <c r="AE308" s="92"/>
      <c r="AF308" s="29"/>
      <c r="AG308" s="29"/>
      <c r="AH308" s="29"/>
      <c r="AI308" s="29"/>
      <c r="AJ308" s="29"/>
      <c r="AK308" s="29"/>
      <c r="AL308" s="162"/>
      <c r="AM308" s="259" t="str">
        <f t="shared" si="35"/>
        <v>ок</v>
      </c>
      <c r="AN308" s="259" t="str">
        <f t="shared" si="36"/>
        <v>ок</v>
      </c>
      <c r="AO308" s="259" t="str">
        <f t="shared" si="37"/>
        <v>ок</v>
      </c>
      <c r="AP308" s="259" t="str">
        <f t="shared" si="38"/>
        <v>ок</v>
      </c>
      <c r="AQ308" s="259" t="str">
        <f t="shared" si="39"/>
        <v>ок</v>
      </c>
      <c r="AR308" s="260" t="e">
        <f t="shared" si="40"/>
        <v>#DIV/0!</v>
      </c>
      <c r="AS308" s="261" t="str">
        <f t="shared" si="41"/>
        <v/>
      </c>
    </row>
    <row r="309" spans="1:45" s="13" customFormat="1" ht="12.75">
      <c r="A309" s="347"/>
      <c r="B309" s="324"/>
      <c r="C309" s="99">
        <f t="shared" si="42"/>
        <v>0</v>
      </c>
      <c r="D309" s="92"/>
      <c r="E309" s="92"/>
      <c r="F309" s="29"/>
      <c r="G309" s="92"/>
      <c r="H309" s="92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104">
        <f t="shared" si="34"/>
        <v>0</v>
      </c>
      <c r="X309" s="29"/>
      <c r="Y309" s="29"/>
      <c r="Z309" s="29"/>
      <c r="AA309" s="29"/>
      <c r="AB309" s="29"/>
      <c r="AC309" s="29"/>
      <c r="AD309" s="29"/>
      <c r="AE309" s="92"/>
      <c r="AF309" s="29"/>
      <c r="AG309" s="29"/>
      <c r="AH309" s="29"/>
      <c r="AI309" s="29"/>
      <c r="AJ309" s="29"/>
      <c r="AK309" s="29"/>
      <c r="AL309" s="162"/>
      <c r="AM309" s="259" t="str">
        <f t="shared" si="35"/>
        <v>ок</v>
      </c>
      <c r="AN309" s="259" t="str">
        <f t="shared" si="36"/>
        <v>ок</v>
      </c>
      <c r="AO309" s="259" t="str">
        <f t="shared" si="37"/>
        <v>ок</v>
      </c>
      <c r="AP309" s="259" t="str">
        <f t="shared" si="38"/>
        <v>ок</v>
      </c>
      <c r="AQ309" s="259" t="str">
        <f t="shared" si="39"/>
        <v>ок</v>
      </c>
      <c r="AR309" s="260" t="e">
        <f t="shared" si="40"/>
        <v>#DIV/0!</v>
      </c>
      <c r="AS309" s="261" t="str">
        <f t="shared" si="41"/>
        <v/>
      </c>
    </row>
    <row r="310" spans="1:45" s="13" customFormat="1" ht="12.75">
      <c r="A310" s="309"/>
      <c r="B310" s="324"/>
      <c r="C310" s="99">
        <f t="shared" si="42"/>
        <v>0</v>
      </c>
      <c r="D310" s="92"/>
      <c r="E310" s="92"/>
      <c r="F310" s="29"/>
      <c r="G310" s="92"/>
      <c r="H310" s="92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104">
        <f t="shared" si="34"/>
        <v>0</v>
      </c>
      <c r="X310" s="29"/>
      <c r="Y310" s="29"/>
      <c r="Z310" s="29"/>
      <c r="AA310" s="29"/>
      <c r="AB310" s="29"/>
      <c r="AC310" s="29"/>
      <c r="AD310" s="29"/>
      <c r="AE310" s="92"/>
      <c r="AF310" s="29"/>
      <c r="AG310" s="29"/>
      <c r="AH310" s="29"/>
      <c r="AI310" s="29"/>
      <c r="AJ310" s="29"/>
      <c r="AK310" s="29"/>
      <c r="AL310" s="332"/>
      <c r="AM310" s="259" t="str">
        <f t="shared" si="35"/>
        <v>ок</v>
      </c>
      <c r="AN310" s="259" t="str">
        <f t="shared" si="36"/>
        <v>ок</v>
      </c>
      <c r="AO310" s="259" t="str">
        <f t="shared" si="37"/>
        <v>ок</v>
      </c>
      <c r="AP310" s="259" t="str">
        <f t="shared" si="38"/>
        <v>ок</v>
      </c>
      <c r="AQ310" s="259" t="str">
        <f t="shared" si="39"/>
        <v>ок</v>
      </c>
      <c r="AR310" s="260" t="e">
        <f t="shared" si="40"/>
        <v>#DIV/0!</v>
      </c>
      <c r="AS310" s="261" t="str">
        <f t="shared" si="41"/>
        <v/>
      </c>
    </row>
    <row r="311" spans="1:45" s="102" customFormat="1" ht="12.75">
      <c r="A311" s="309"/>
      <c r="B311" s="324"/>
      <c r="C311" s="99">
        <f t="shared" si="42"/>
        <v>0</v>
      </c>
      <c r="D311" s="92"/>
      <c r="E311" s="92"/>
      <c r="F311" s="29"/>
      <c r="G311" s="92"/>
      <c r="H311" s="92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104">
        <f t="shared" si="34"/>
        <v>0</v>
      </c>
      <c r="X311" s="29"/>
      <c r="Y311" s="29"/>
      <c r="Z311" s="29"/>
      <c r="AA311" s="29"/>
      <c r="AB311" s="29"/>
      <c r="AC311" s="29"/>
      <c r="AD311" s="29"/>
      <c r="AE311" s="92"/>
      <c r="AF311" s="29"/>
      <c r="AG311" s="29"/>
      <c r="AH311" s="29"/>
      <c r="AI311" s="29"/>
      <c r="AJ311" s="29"/>
      <c r="AK311" s="29"/>
      <c r="AL311" s="332"/>
      <c r="AM311" s="259" t="str">
        <f t="shared" si="35"/>
        <v>ок</v>
      </c>
      <c r="AN311" s="259" t="str">
        <f t="shared" si="36"/>
        <v>ок</v>
      </c>
      <c r="AO311" s="259" t="str">
        <f t="shared" si="37"/>
        <v>ок</v>
      </c>
      <c r="AP311" s="259" t="str">
        <f t="shared" si="38"/>
        <v>ок</v>
      </c>
      <c r="AQ311" s="259" t="str">
        <f t="shared" si="39"/>
        <v>ок</v>
      </c>
      <c r="AR311" s="260" t="e">
        <f t="shared" si="40"/>
        <v>#DIV/0!</v>
      </c>
      <c r="AS311" s="261" t="str">
        <f t="shared" si="41"/>
        <v/>
      </c>
    </row>
    <row r="312" spans="1:45" s="102" customFormat="1" ht="12.75">
      <c r="A312" s="309"/>
      <c r="B312" s="324"/>
      <c r="C312" s="99">
        <f t="shared" si="42"/>
        <v>0</v>
      </c>
      <c r="D312" s="92"/>
      <c r="E312" s="92"/>
      <c r="F312" s="29"/>
      <c r="G312" s="92"/>
      <c r="H312" s="92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104">
        <f t="shared" si="34"/>
        <v>0</v>
      </c>
      <c r="X312" s="29"/>
      <c r="Y312" s="29"/>
      <c r="Z312" s="29"/>
      <c r="AA312" s="29"/>
      <c r="AB312" s="29"/>
      <c r="AC312" s="29"/>
      <c r="AD312" s="29"/>
      <c r="AE312" s="92"/>
      <c r="AF312" s="29"/>
      <c r="AG312" s="29"/>
      <c r="AH312" s="29"/>
      <c r="AI312" s="29"/>
      <c r="AJ312" s="29"/>
      <c r="AK312" s="29"/>
      <c r="AL312" s="332"/>
      <c r="AM312" s="259" t="str">
        <f t="shared" si="35"/>
        <v>ок</v>
      </c>
      <c r="AN312" s="259" t="str">
        <f t="shared" si="36"/>
        <v>ок</v>
      </c>
      <c r="AO312" s="259" t="str">
        <f t="shared" si="37"/>
        <v>ок</v>
      </c>
      <c r="AP312" s="259" t="str">
        <f t="shared" si="38"/>
        <v>ок</v>
      </c>
      <c r="AQ312" s="259" t="str">
        <f t="shared" si="39"/>
        <v>ок</v>
      </c>
      <c r="AR312" s="260" t="e">
        <f t="shared" si="40"/>
        <v>#DIV/0!</v>
      </c>
      <c r="AS312" s="261" t="str">
        <f t="shared" si="41"/>
        <v/>
      </c>
    </row>
    <row r="313" spans="1:45" s="102" customFormat="1" ht="12.75">
      <c r="A313" s="309"/>
      <c r="B313" s="324"/>
      <c r="C313" s="99">
        <f t="shared" si="42"/>
        <v>0</v>
      </c>
      <c r="D313" s="92"/>
      <c r="E313" s="92"/>
      <c r="F313" s="29"/>
      <c r="G313" s="92"/>
      <c r="H313" s="92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104">
        <f t="shared" si="34"/>
        <v>0</v>
      </c>
      <c r="X313" s="29"/>
      <c r="Y313" s="29"/>
      <c r="Z313" s="29"/>
      <c r="AA313" s="29"/>
      <c r="AB313" s="29"/>
      <c r="AC313" s="29"/>
      <c r="AD313" s="29"/>
      <c r="AE313" s="92"/>
      <c r="AF313" s="29"/>
      <c r="AG313" s="29"/>
      <c r="AH313" s="29"/>
      <c r="AI313" s="29"/>
      <c r="AJ313" s="29"/>
      <c r="AK313" s="29"/>
      <c r="AL313" s="161"/>
      <c r="AM313" s="259" t="str">
        <f t="shared" si="35"/>
        <v>ок</v>
      </c>
      <c r="AN313" s="259" t="str">
        <f t="shared" si="36"/>
        <v>ок</v>
      </c>
      <c r="AO313" s="259" t="str">
        <f t="shared" si="37"/>
        <v>ок</v>
      </c>
      <c r="AP313" s="259" t="str">
        <f t="shared" si="38"/>
        <v>ок</v>
      </c>
      <c r="AQ313" s="259" t="str">
        <f t="shared" si="39"/>
        <v>ок</v>
      </c>
      <c r="AR313" s="260" t="e">
        <f t="shared" si="40"/>
        <v>#DIV/0!</v>
      </c>
      <c r="AS313" s="261" t="str">
        <f t="shared" si="41"/>
        <v/>
      </c>
    </row>
    <row r="314" spans="1:45" s="102" customFormat="1" ht="12.75">
      <c r="A314" s="309"/>
      <c r="B314" s="324"/>
      <c r="C314" s="99">
        <f t="shared" si="42"/>
        <v>0</v>
      </c>
      <c r="D314" s="92"/>
      <c r="E314" s="92"/>
      <c r="F314" s="29"/>
      <c r="G314" s="92"/>
      <c r="H314" s="92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104">
        <f t="shared" si="34"/>
        <v>0</v>
      </c>
      <c r="X314" s="29"/>
      <c r="Y314" s="29"/>
      <c r="Z314" s="29"/>
      <c r="AA314" s="29"/>
      <c r="AB314" s="29"/>
      <c r="AC314" s="29"/>
      <c r="AD314" s="29"/>
      <c r="AE314" s="92"/>
      <c r="AF314" s="29"/>
      <c r="AG314" s="29"/>
      <c r="AH314" s="29"/>
      <c r="AI314" s="29"/>
      <c r="AJ314" s="29"/>
      <c r="AK314" s="29"/>
      <c r="AL314" s="161"/>
      <c r="AM314" s="259" t="str">
        <f t="shared" si="35"/>
        <v>ок</v>
      </c>
      <c r="AN314" s="259" t="str">
        <f t="shared" si="36"/>
        <v>ок</v>
      </c>
      <c r="AO314" s="259" t="str">
        <f t="shared" si="37"/>
        <v>ок</v>
      </c>
      <c r="AP314" s="259" t="str">
        <f t="shared" si="38"/>
        <v>ок</v>
      </c>
      <c r="AQ314" s="259" t="str">
        <f t="shared" si="39"/>
        <v>ок</v>
      </c>
      <c r="AR314" s="260" t="e">
        <f t="shared" si="40"/>
        <v>#DIV/0!</v>
      </c>
      <c r="AS314" s="261" t="str">
        <f t="shared" si="41"/>
        <v/>
      </c>
    </row>
    <row r="315" spans="1:45" s="102" customFormat="1" ht="12.75">
      <c r="A315" s="309"/>
      <c r="B315" s="326"/>
      <c r="C315" s="99">
        <f t="shared" si="42"/>
        <v>0</v>
      </c>
      <c r="D315" s="92"/>
      <c r="E315" s="92"/>
      <c r="F315" s="29"/>
      <c r="G315" s="92"/>
      <c r="H315" s="92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104">
        <f t="shared" si="34"/>
        <v>0</v>
      </c>
      <c r="X315" s="29"/>
      <c r="Y315" s="29"/>
      <c r="Z315" s="29"/>
      <c r="AA315" s="29"/>
      <c r="AB315" s="29"/>
      <c r="AC315" s="29"/>
      <c r="AD315" s="29"/>
      <c r="AE315" s="92"/>
      <c r="AF315" s="29"/>
      <c r="AG315" s="29"/>
      <c r="AH315" s="29"/>
      <c r="AI315" s="29"/>
      <c r="AJ315" s="29"/>
      <c r="AK315" s="29"/>
      <c r="AL315" s="161"/>
      <c r="AM315" s="259" t="str">
        <f t="shared" si="35"/>
        <v>ок</v>
      </c>
      <c r="AN315" s="259" t="str">
        <f t="shared" si="36"/>
        <v>ок</v>
      </c>
      <c r="AO315" s="259" t="str">
        <f t="shared" si="37"/>
        <v>ок</v>
      </c>
      <c r="AP315" s="259" t="str">
        <f t="shared" si="38"/>
        <v>ок</v>
      </c>
      <c r="AQ315" s="259" t="str">
        <f t="shared" si="39"/>
        <v>ок</v>
      </c>
      <c r="AR315" s="260" t="e">
        <f t="shared" si="40"/>
        <v>#DIV/0!</v>
      </c>
      <c r="AS315" s="261" t="str">
        <f t="shared" si="41"/>
        <v/>
      </c>
    </row>
    <row r="316" spans="1:45" s="102" customFormat="1" ht="12.75">
      <c r="A316" s="309"/>
      <c r="B316" s="324"/>
      <c r="C316" s="99">
        <f t="shared" si="42"/>
        <v>0</v>
      </c>
      <c r="D316" s="92"/>
      <c r="E316" s="92"/>
      <c r="F316" s="29"/>
      <c r="G316" s="92"/>
      <c r="H316" s="92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104">
        <f t="shared" si="34"/>
        <v>0</v>
      </c>
      <c r="X316" s="29"/>
      <c r="Y316" s="29"/>
      <c r="Z316" s="29"/>
      <c r="AA316" s="29"/>
      <c r="AB316" s="29"/>
      <c r="AC316" s="29"/>
      <c r="AD316" s="29"/>
      <c r="AE316" s="92"/>
      <c r="AF316" s="29"/>
      <c r="AG316" s="29"/>
      <c r="AH316" s="29"/>
      <c r="AI316" s="29"/>
      <c r="AJ316" s="29"/>
      <c r="AK316" s="29"/>
      <c r="AL316" s="161"/>
      <c r="AM316" s="259" t="str">
        <f t="shared" si="35"/>
        <v>ок</v>
      </c>
      <c r="AN316" s="259" t="str">
        <f t="shared" si="36"/>
        <v>ок</v>
      </c>
      <c r="AO316" s="259" t="str">
        <f t="shared" si="37"/>
        <v>ок</v>
      </c>
      <c r="AP316" s="259" t="str">
        <f t="shared" si="38"/>
        <v>ок</v>
      </c>
      <c r="AQ316" s="259" t="str">
        <f t="shared" si="39"/>
        <v>ок</v>
      </c>
      <c r="AR316" s="260" t="e">
        <f t="shared" si="40"/>
        <v>#DIV/0!</v>
      </c>
      <c r="AS316" s="261" t="str">
        <f t="shared" si="41"/>
        <v/>
      </c>
    </row>
    <row r="317" spans="1:45" s="102" customFormat="1" ht="12.75">
      <c r="A317" s="309"/>
      <c r="B317" s="324"/>
      <c r="C317" s="99">
        <f t="shared" si="42"/>
        <v>0</v>
      </c>
      <c r="D317" s="92"/>
      <c r="E317" s="92"/>
      <c r="F317" s="29"/>
      <c r="G317" s="92"/>
      <c r="H317" s="92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104">
        <f t="shared" si="34"/>
        <v>0</v>
      </c>
      <c r="X317" s="29"/>
      <c r="Y317" s="29"/>
      <c r="Z317" s="29"/>
      <c r="AA317" s="29"/>
      <c r="AB317" s="29"/>
      <c r="AC317" s="29"/>
      <c r="AD317" s="29"/>
      <c r="AE317" s="92"/>
      <c r="AF317" s="29"/>
      <c r="AG317" s="29"/>
      <c r="AH317" s="29"/>
      <c r="AI317" s="29"/>
      <c r="AJ317" s="29"/>
      <c r="AK317" s="29"/>
      <c r="AL317" s="161"/>
      <c r="AM317" s="259" t="str">
        <f t="shared" si="35"/>
        <v>ок</v>
      </c>
      <c r="AN317" s="259" t="str">
        <f t="shared" si="36"/>
        <v>ок</v>
      </c>
      <c r="AO317" s="259" t="str">
        <f t="shared" si="37"/>
        <v>ок</v>
      </c>
      <c r="AP317" s="259" t="str">
        <f t="shared" si="38"/>
        <v>ок</v>
      </c>
      <c r="AQ317" s="259" t="str">
        <f t="shared" si="39"/>
        <v>ок</v>
      </c>
      <c r="AR317" s="260" t="e">
        <f t="shared" si="40"/>
        <v>#DIV/0!</v>
      </c>
      <c r="AS317" s="261" t="str">
        <f t="shared" si="41"/>
        <v/>
      </c>
    </row>
    <row r="318" spans="1:45" s="102" customFormat="1" ht="12.75">
      <c r="A318" s="309"/>
      <c r="B318" s="324"/>
      <c r="C318" s="99">
        <f t="shared" si="42"/>
        <v>0</v>
      </c>
      <c r="D318" s="92"/>
      <c r="E318" s="92"/>
      <c r="F318" s="29"/>
      <c r="G318" s="92"/>
      <c r="H318" s="92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104">
        <f t="shared" si="34"/>
        <v>0</v>
      </c>
      <c r="X318" s="29"/>
      <c r="Y318" s="29"/>
      <c r="Z318" s="29"/>
      <c r="AA318" s="29"/>
      <c r="AB318" s="29"/>
      <c r="AC318" s="29"/>
      <c r="AD318" s="29"/>
      <c r="AE318" s="92"/>
      <c r="AF318" s="29"/>
      <c r="AG318" s="29"/>
      <c r="AH318" s="29"/>
      <c r="AI318" s="29"/>
      <c r="AJ318" s="29"/>
      <c r="AK318" s="29"/>
      <c r="AL318" s="161"/>
      <c r="AM318" s="259" t="str">
        <f t="shared" si="35"/>
        <v>ок</v>
      </c>
      <c r="AN318" s="259" t="str">
        <f t="shared" si="36"/>
        <v>ок</v>
      </c>
      <c r="AO318" s="259" t="str">
        <f t="shared" si="37"/>
        <v>ок</v>
      </c>
      <c r="AP318" s="259" t="str">
        <f t="shared" si="38"/>
        <v>ок</v>
      </c>
      <c r="AQ318" s="259" t="str">
        <f t="shared" si="39"/>
        <v>ок</v>
      </c>
      <c r="AR318" s="260" t="e">
        <f t="shared" si="40"/>
        <v>#DIV/0!</v>
      </c>
      <c r="AS318" s="261" t="str">
        <f t="shared" si="41"/>
        <v/>
      </c>
    </row>
    <row r="319" spans="1:45" s="102" customFormat="1" ht="12.75">
      <c r="A319" s="309"/>
      <c r="B319" s="325"/>
      <c r="C319" s="99">
        <f t="shared" si="42"/>
        <v>0</v>
      </c>
      <c r="D319" s="92"/>
      <c r="E319" s="92"/>
      <c r="F319" s="29"/>
      <c r="G319" s="92"/>
      <c r="H319" s="92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161"/>
      <c r="T319" s="161"/>
      <c r="U319" s="161"/>
      <c r="V319" s="161"/>
      <c r="W319" s="104">
        <f t="shared" si="34"/>
        <v>0</v>
      </c>
      <c r="X319" s="161"/>
      <c r="Y319" s="161"/>
      <c r="Z319" s="161"/>
      <c r="AA319" s="161"/>
      <c r="AB319" s="161"/>
      <c r="AC319" s="161"/>
      <c r="AD319" s="161"/>
      <c r="AE319" s="92"/>
      <c r="AF319" s="161"/>
      <c r="AG319" s="161"/>
      <c r="AH319" s="161"/>
      <c r="AI319" s="29"/>
      <c r="AJ319" s="29"/>
      <c r="AK319" s="29"/>
      <c r="AL319" s="161"/>
      <c r="AM319" s="259" t="str">
        <f t="shared" si="35"/>
        <v>ок</v>
      </c>
      <c r="AN319" s="259" t="str">
        <f t="shared" si="36"/>
        <v>ок</v>
      </c>
      <c r="AO319" s="259" t="str">
        <f t="shared" si="37"/>
        <v>ок</v>
      </c>
      <c r="AP319" s="259" t="str">
        <f t="shared" si="38"/>
        <v>ок</v>
      </c>
      <c r="AQ319" s="259" t="str">
        <f t="shared" si="39"/>
        <v>ок</v>
      </c>
      <c r="AR319" s="260" t="e">
        <f t="shared" si="40"/>
        <v>#DIV/0!</v>
      </c>
      <c r="AS319" s="261" t="str">
        <f t="shared" si="41"/>
        <v/>
      </c>
    </row>
    <row r="320" spans="1:45" s="102" customFormat="1" ht="12.75">
      <c r="A320" s="309"/>
      <c r="B320" s="324"/>
      <c r="C320" s="99">
        <f t="shared" si="42"/>
        <v>0</v>
      </c>
      <c r="D320" s="92"/>
      <c r="E320" s="92"/>
      <c r="F320" s="29"/>
      <c r="G320" s="92"/>
      <c r="H320" s="92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104">
        <f t="shared" si="34"/>
        <v>0</v>
      </c>
      <c r="X320" s="29"/>
      <c r="Y320" s="29"/>
      <c r="Z320" s="29"/>
      <c r="AA320" s="29"/>
      <c r="AB320" s="29"/>
      <c r="AC320" s="29"/>
      <c r="AD320" s="29"/>
      <c r="AE320" s="92"/>
      <c r="AF320" s="29"/>
      <c r="AG320" s="29"/>
      <c r="AH320" s="29"/>
      <c r="AI320" s="29"/>
      <c r="AJ320" s="29"/>
      <c r="AK320" s="29"/>
      <c r="AL320" s="161"/>
      <c r="AM320" s="259" t="str">
        <f t="shared" si="35"/>
        <v>ок</v>
      </c>
      <c r="AN320" s="259" t="str">
        <f t="shared" si="36"/>
        <v>ок</v>
      </c>
      <c r="AO320" s="259" t="str">
        <f t="shared" si="37"/>
        <v>ок</v>
      </c>
      <c r="AP320" s="259" t="str">
        <f t="shared" si="38"/>
        <v>ок</v>
      </c>
      <c r="AQ320" s="259" t="str">
        <f t="shared" si="39"/>
        <v>ок</v>
      </c>
      <c r="AR320" s="260" t="e">
        <f t="shared" si="40"/>
        <v>#DIV/0!</v>
      </c>
      <c r="AS320" s="261" t="str">
        <f t="shared" si="41"/>
        <v/>
      </c>
    </row>
    <row r="321" spans="1:45" s="102" customFormat="1" ht="12.75">
      <c r="A321" s="309"/>
      <c r="B321" s="324"/>
      <c r="C321" s="99">
        <f t="shared" si="42"/>
        <v>0</v>
      </c>
      <c r="D321" s="92"/>
      <c r="E321" s="92"/>
      <c r="F321" s="29"/>
      <c r="G321" s="92"/>
      <c r="H321" s="92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104">
        <f t="shared" si="34"/>
        <v>0</v>
      </c>
      <c r="X321" s="29"/>
      <c r="Y321" s="29"/>
      <c r="Z321" s="29"/>
      <c r="AA321" s="29"/>
      <c r="AB321" s="29"/>
      <c r="AC321" s="29"/>
      <c r="AD321" s="29"/>
      <c r="AE321" s="92"/>
      <c r="AF321" s="29"/>
      <c r="AG321" s="29"/>
      <c r="AH321" s="29"/>
      <c r="AI321" s="29"/>
      <c r="AJ321" s="29"/>
      <c r="AK321" s="29"/>
      <c r="AL321" s="162"/>
      <c r="AM321" s="259" t="str">
        <f t="shared" si="35"/>
        <v>ок</v>
      </c>
      <c r="AN321" s="259" t="str">
        <f t="shared" si="36"/>
        <v>ок</v>
      </c>
      <c r="AO321" s="259" t="str">
        <f t="shared" si="37"/>
        <v>ок</v>
      </c>
      <c r="AP321" s="259" t="str">
        <f t="shared" si="38"/>
        <v>ок</v>
      </c>
      <c r="AQ321" s="259" t="str">
        <f t="shared" si="39"/>
        <v>ок</v>
      </c>
      <c r="AR321" s="260" t="e">
        <f t="shared" si="40"/>
        <v>#DIV/0!</v>
      </c>
      <c r="AS321" s="261" t="str">
        <f t="shared" si="41"/>
        <v/>
      </c>
    </row>
    <row r="322" spans="1:45" s="102" customFormat="1" ht="12.75">
      <c r="A322" s="309"/>
      <c r="B322" s="324"/>
      <c r="C322" s="99">
        <f t="shared" si="42"/>
        <v>0</v>
      </c>
      <c r="D322" s="92"/>
      <c r="E322" s="92"/>
      <c r="F322" s="29"/>
      <c r="G322" s="92"/>
      <c r="H322" s="92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161"/>
      <c r="T322" s="161"/>
      <c r="U322" s="161"/>
      <c r="V322" s="161"/>
      <c r="W322" s="104">
        <f t="shared" si="34"/>
        <v>0</v>
      </c>
      <c r="X322" s="161"/>
      <c r="Y322" s="161"/>
      <c r="Z322" s="161"/>
      <c r="AA322" s="161"/>
      <c r="AB322" s="161"/>
      <c r="AC322" s="161"/>
      <c r="AD322" s="161"/>
      <c r="AE322" s="92"/>
      <c r="AF322" s="161"/>
      <c r="AG322" s="161"/>
      <c r="AH322" s="161"/>
      <c r="AI322" s="29"/>
      <c r="AJ322" s="29"/>
      <c r="AK322" s="29"/>
      <c r="AL322" s="162"/>
      <c r="AM322" s="259" t="str">
        <f t="shared" si="35"/>
        <v>ок</v>
      </c>
      <c r="AN322" s="259" t="str">
        <f t="shared" si="36"/>
        <v>ок</v>
      </c>
      <c r="AO322" s="259" t="str">
        <f t="shared" si="37"/>
        <v>ок</v>
      </c>
      <c r="AP322" s="259" t="str">
        <f t="shared" si="38"/>
        <v>ок</v>
      </c>
      <c r="AQ322" s="259" t="str">
        <f t="shared" si="39"/>
        <v>ок</v>
      </c>
      <c r="AR322" s="260" t="e">
        <f t="shared" si="40"/>
        <v>#DIV/0!</v>
      </c>
      <c r="AS322" s="261" t="str">
        <f t="shared" si="41"/>
        <v/>
      </c>
    </row>
    <row r="323" spans="1:45" s="102" customFormat="1" ht="12.75">
      <c r="A323" s="309"/>
      <c r="B323" s="324"/>
      <c r="C323" s="99">
        <f t="shared" si="42"/>
        <v>0</v>
      </c>
      <c r="D323" s="92"/>
      <c r="E323" s="92"/>
      <c r="F323" s="29"/>
      <c r="G323" s="92"/>
      <c r="H323" s="92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104">
        <f t="shared" si="34"/>
        <v>0</v>
      </c>
      <c r="X323" s="29"/>
      <c r="Y323" s="29"/>
      <c r="Z323" s="29"/>
      <c r="AA323" s="29"/>
      <c r="AB323" s="29"/>
      <c r="AC323" s="29"/>
      <c r="AD323" s="29"/>
      <c r="AE323" s="92"/>
      <c r="AF323" s="29"/>
      <c r="AG323" s="29"/>
      <c r="AH323" s="29"/>
      <c r="AI323" s="29"/>
      <c r="AJ323" s="29"/>
      <c r="AK323" s="29"/>
      <c r="AL323" s="161"/>
      <c r="AM323" s="259" t="str">
        <f t="shared" si="35"/>
        <v>ок</v>
      </c>
      <c r="AN323" s="259" t="str">
        <f t="shared" si="36"/>
        <v>ок</v>
      </c>
      <c r="AO323" s="259" t="str">
        <f t="shared" si="37"/>
        <v>ок</v>
      </c>
      <c r="AP323" s="259" t="str">
        <f t="shared" si="38"/>
        <v>ок</v>
      </c>
      <c r="AQ323" s="259" t="str">
        <f t="shared" si="39"/>
        <v>ок</v>
      </c>
      <c r="AR323" s="260" t="e">
        <f t="shared" si="40"/>
        <v>#DIV/0!</v>
      </c>
      <c r="AS323" s="261" t="str">
        <f t="shared" si="41"/>
        <v/>
      </c>
    </row>
    <row r="324" spans="1:45" s="167" customFormat="1" ht="12.75">
      <c r="A324" s="309"/>
      <c r="B324" s="324"/>
      <c r="C324" s="99">
        <f t="shared" si="42"/>
        <v>0</v>
      </c>
      <c r="D324" s="92"/>
      <c r="E324" s="92"/>
      <c r="F324" s="29"/>
      <c r="G324" s="92"/>
      <c r="H324" s="92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104">
        <f t="shared" si="34"/>
        <v>0</v>
      </c>
      <c r="X324" s="29"/>
      <c r="Y324" s="29"/>
      <c r="Z324" s="29"/>
      <c r="AA324" s="29"/>
      <c r="AB324" s="29"/>
      <c r="AC324" s="29"/>
      <c r="AD324" s="29"/>
      <c r="AE324" s="92"/>
      <c r="AF324" s="29"/>
      <c r="AG324" s="29"/>
      <c r="AH324" s="29"/>
      <c r="AI324" s="29"/>
      <c r="AJ324" s="29"/>
      <c r="AK324" s="29"/>
      <c r="AL324" s="161"/>
      <c r="AM324" s="259" t="str">
        <f t="shared" si="35"/>
        <v>ок</v>
      </c>
      <c r="AN324" s="259" t="str">
        <f t="shared" si="36"/>
        <v>ок</v>
      </c>
      <c r="AO324" s="259" t="str">
        <f t="shared" si="37"/>
        <v>ок</v>
      </c>
      <c r="AP324" s="259" t="str">
        <f t="shared" si="38"/>
        <v>ок</v>
      </c>
      <c r="AQ324" s="259" t="str">
        <f t="shared" si="39"/>
        <v>ок</v>
      </c>
      <c r="AR324" s="260" t="e">
        <f t="shared" si="40"/>
        <v>#DIV/0!</v>
      </c>
      <c r="AS324" s="261" t="str">
        <f t="shared" si="41"/>
        <v/>
      </c>
    </row>
    <row r="325" spans="1:45" s="102" customFormat="1" ht="12.75">
      <c r="A325" s="309"/>
      <c r="B325" s="324"/>
      <c r="C325" s="99">
        <f t="shared" si="42"/>
        <v>0</v>
      </c>
      <c r="D325" s="92"/>
      <c r="E325" s="92"/>
      <c r="F325" s="29"/>
      <c r="G325" s="92"/>
      <c r="H325" s="92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104">
        <f t="shared" si="34"/>
        <v>0</v>
      </c>
      <c r="X325" s="29"/>
      <c r="Y325" s="29"/>
      <c r="Z325" s="29"/>
      <c r="AA325" s="29"/>
      <c r="AB325" s="29"/>
      <c r="AC325" s="29"/>
      <c r="AD325" s="29"/>
      <c r="AE325" s="92"/>
      <c r="AF325" s="29"/>
      <c r="AG325" s="29"/>
      <c r="AH325" s="29"/>
      <c r="AI325" s="29"/>
      <c r="AJ325" s="29"/>
      <c r="AK325" s="29"/>
      <c r="AL325" s="161"/>
      <c r="AM325" s="259" t="str">
        <f t="shared" si="35"/>
        <v>ок</v>
      </c>
      <c r="AN325" s="259" t="str">
        <f t="shared" si="36"/>
        <v>ок</v>
      </c>
      <c r="AO325" s="259" t="str">
        <f t="shared" si="37"/>
        <v>ок</v>
      </c>
      <c r="AP325" s="259" t="str">
        <f t="shared" si="38"/>
        <v>ок</v>
      </c>
      <c r="AQ325" s="259" t="str">
        <f t="shared" si="39"/>
        <v>ок</v>
      </c>
      <c r="AR325" s="260" t="e">
        <f t="shared" si="40"/>
        <v>#DIV/0!</v>
      </c>
      <c r="AS325" s="261" t="str">
        <f t="shared" si="41"/>
        <v/>
      </c>
    </row>
    <row r="326" spans="1:45" s="102" customFormat="1" ht="12.75">
      <c r="A326" s="309"/>
      <c r="B326" s="324"/>
      <c r="C326" s="99">
        <f t="shared" si="42"/>
        <v>0</v>
      </c>
      <c r="D326" s="92"/>
      <c r="E326" s="92"/>
      <c r="F326" s="29"/>
      <c r="G326" s="92"/>
      <c r="H326" s="92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104">
        <f t="shared" si="34"/>
        <v>0</v>
      </c>
      <c r="X326" s="29"/>
      <c r="Y326" s="29"/>
      <c r="Z326" s="29"/>
      <c r="AA326" s="29"/>
      <c r="AB326" s="29"/>
      <c r="AC326" s="29"/>
      <c r="AD326" s="29"/>
      <c r="AE326" s="92"/>
      <c r="AF326" s="29"/>
      <c r="AG326" s="29"/>
      <c r="AH326" s="29"/>
      <c r="AI326" s="29"/>
      <c r="AJ326" s="29"/>
      <c r="AK326" s="29"/>
      <c r="AL326" s="161"/>
      <c r="AM326" s="259" t="str">
        <f t="shared" si="35"/>
        <v>ок</v>
      </c>
      <c r="AN326" s="259" t="str">
        <f t="shared" si="36"/>
        <v>ок</v>
      </c>
      <c r="AO326" s="259" t="str">
        <f t="shared" si="37"/>
        <v>ок</v>
      </c>
      <c r="AP326" s="259" t="str">
        <f t="shared" si="38"/>
        <v>ок</v>
      </c>
      <c r="AQ326" s="259" t="str">
        <f t="shared" si="39"/>
        <v>ок</v>
      </c>
      <c r="AR326" s="260" t="e">
        <f t="shared" si="40"/>
        <v>#DIV/0!</v>
      </c>
      <c r="AS326" s="261" t="str">
        <f t="shared" si="41"/>
        <v/>
      </c>
    </row>
    <row r="327" spans="1:45" s="102" customFormat="1" ht="12.75">
      <c r="A327" s="309"/>
      <c r="B327" s="324"/>
      <c r="C327" s="99">
        <f t="shared" si="42"/>
        <v>0</v>
      </c>
      <c r="D327" s="92"/>
      <c r="E327" s="92"/>
      <c r="F327" s="29"/>
      <c r="G327" s="92"/>
      <c r="H327" s="92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104">
        <f t="shared" ref="W327:W390" si="43">X327+Z327</f>
        <v>0</v>
      </c>
      <c r="X327" s="29"/>
      <c r="Y327" s="29"/>
      <c r="Z327" s="29"/>
      <c r="AA327" s="29"/>
      <c r="AB327" s="29"/>
      <c r="AC327" s="29"/>
      <c r="AD327" s="29"/>
      <c r="AE327" s="92"/>
      <c r="AF327" s="29"/>
      <c r="AG327" s="29"/>
      <c r="AH327" s="29"/>
      <c r="AI327" s="29"/>
      <c r="AJ327" s="29"/>
      <c r="AK327" s="29"/>
      <c r="AL327" s="161"/>
      <c r="AM327" s="259" t="str">
        <f t="shared" si="35"/>
        <v>ок</v>
      </c>
      <c r="AN327" s="259" t="str">
        <f t="shared" si="36"/>
        <v>ок</v>
      </c>
      <c r="AO327" s="259" t="str">
        <f t="shared" si="37"/>
        <v>ок</v>
      </c>
      <c r="AP327" s="259" t="str">
        <f t="shared" si="38"/>
        <v>ок</v>
      </c>
      <c r="AQ327" s="259" t="str">
        <f t="shared" si="39"/>
        <v>ок</v>
      </c>
      <c r="AR327" s="260" t="e">
        <f t="shared" si="40"/>
        <v>#DIV/0!</v>
      </c>
      <c r="AS327" s="261" t="str">
        <f t="shared" si="41"/>
        <v/>
      </c>
    </row>
    <row r="328" spans="1:45" s="102" customFormat="1" ht="12.75">
      <c r="A328" s="309"/>
      <c r="B328" s="324"/>
      <c r="C328" s="99">
        <f t="shared" si="42"/>
        <v>0</v>
      </c>
      <c r="D328" s="92"/>
      <c r="E328" s="92"/>
      <c r="F328" s="29"/>
      <c r="G328" s="92"/>
      <c r="H328" s="92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104">
        <f t="shared" si="43"/>
        <v>0</v>
      </c>
      <c r="X328" s="29"/>
      <c r="Y328" s="29"/>
      <c r="Z328" s="29"/>
      <c r="AA328" s="29"/>
      <c r="AB328" s="29"/>
      <c r="AC328" s="29"/>
      <c r="AD328" s="29"/>
      <c r="AE328" s="92"/>
      <c r="AF328" s="29"/>
      <c r="AG328" s="29"/>
      <c r="AH328" s="29"/>
      <c r="AI328" s="29"/>
      <c r="AJ328" s="29"/>
      <c r="AK328" s="29"/>
      <c r="AL328" s="161"/>
      <c r="AM328" s="259" t="str">
        <f t="shared" si="35"/>
        <v>ок</v>
      </c>
      <c r="AN328" s="259" t="str">
        <f t="shared" si="36"/>
        <v>ок</v>
      </c>
      <c r="AO328" s="259" t="str">
        <f t="shared" si="37"/>
        <v>ок</v>
      </c>
      <c r="AP328" s="259" t="str">
        <f t="shared" si="38"/>
        <v>ок</v>
      </c>
      <c r="AQ328" s="259" t="str">
        <f t="shared" si="39"/>
        <v>ок</v>
      </c>
      <c r="AR328" s="260" t="e">
        <f t="shared" si="40"/>
        <v>#DIV/0!</v>
      </c>
      <c r="AS328" s="261" t="str">
        <f t="shared" si="41"/>
        <v/>
      </c>
    </row>
    <row r="329" spans="1:45" s="102" customFormat="1" ht="12.75">
      <c r="A329" s="309"/>
      <c r="B329" s="326"/>
      <c r="C329" s="99">
        <f t="shared" si="42"/>
        <v>0</v>
      </c>
      <c r="D329" s="92"/>
      <c r="E329" s="92"/>
      <c r="F329" s="29"/>
      <c r="G329" s="92"/>
      <c r="H329" s="92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104">
        <f t="shared" si="43"/>
        <v>0</v>
      </c>
      <c r="X329" s="29"/>
      <c r="Y329" s="29"/>
      <c r="Z329" s="29"/>
      <c r="AA329" s="29"/>
      <c r="AB329" s="29"/>
      <c r="AC329" s="29"/>
      <c r="AD329" s="29"/>
      <c r="AE329" s="92"/>
      <c r="AF329" s="29"/>
      <c r="AG329" s="29"/>
      <c r="AH329" s="29"/>
      <c r="AI329" s="29"/>
      <c r="AJ329" s="29"/>
      <c r="AK329" s="29"/>
      <c r="AL329" s="161"/>
      <c r="AM329" s="259" t="str">
        <f t="shared" si="35"/>
        <v>ок</v>
      </c>
      <c r="AN329" s="259" t="str">
        <f t="shared" si="36"/>
        <v>ок</v>
      </c>
      <c r="AO329" s="259" t="str">
        <f t="shared" si="37"/>
        <v>ок</v>
      </c>
      <c r="AP329" s="259" t="str">
        <f t="shared" si="38"/>
        <v>ок</v>
      </c>
      <c r="AQ329" s="259" t="str">
        <f t="shared" si="39"/>
        <v>ок</v>
      </c>
      <c r="AR329" s="260" t="e">
        <f t="shared" si="40"/>
        <v>#DIV/0!</v>
      </c>
      <c r="AS329" s="261" t="str">
        <f t="shared" si="41"/>
        <v/>
      </c>
    </row>
    <row r="330" spans="1:45" s="102" customFormat="1" ht="12.75">
      <c r="A330" s="309"/>
      <c r="B330" s="326"/>
      <c r="C330" s="99">
        <f t="shared" si="42"/>
        <v>0</v>
      </c>
      <c r="D330" s="92"/>
      <c r="E330" s="92"/>
      <c r="F330" s="29"/>
      <c r="G330" s="92"/>
      <c r="H330" s="92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104">
        <f t="shared" si="43"/>
        <v>0</v>
      </c>
      <c r="X330" s="29"/>
      <c r="Y330" s="29"/>
      <c r="Z330" s="29"/>
      <c r="AA330" s="29"/>
      <c r="AB330" s="29"/>
      <c r="AC330" s="29"/>
      <c r="AD330" s="29"/>
      <c r="AE330" s="92"/>
      <c r="AF330" s="29"/>
      <c r="AG330" s="29"/>
      <c r="AH330" s="29"/>
      <c r="AI330" s="29"/>
      <c r="AJ330" s="29"/>
      <c r="AK330" s="29"/>
      <c r="AL330" s="161"/>
      <c r="AM330" s="259" t="str">
        <f t="shared" ref="AM330:AM393" si="44">IF(D330+AD330-AE330=E330,"ок",FALSE)</f>
        <v>ок</v>
      </c>
      <c r="AN330" s="259" t="str">
        <f t="shared" ref="AN330:AN393" si="45">IF(E330=SUM(F330:I330),"ок",FALSE)</f>
        <v>ок</v>
      </c>
      <c r="AO330" s="259" t="str">
        <f t="shared" ref="AO330:AO393" si="46">IF(J330&lt;=E330,"ок",FALSE)</f>
        <v>ок</v>
      </c>
      <c r="AP330" s="259" t="str">
        <f t="shared" ref="AP330:AP393" si="47">IF(E330=SUM(S330:V330),"ок",FALSE)</f>
        <v>ок</v>
      </c>
      <c r="AQ330" s="259" t="str">
        <f t="shared" ref="AQ330:AQ393" si="48">IF(E330=SUM(AF330:AH330),"ок",FALSE)</f>
        <v>ок</v>
      </c>
      <c r="AR330" s="260" t="e">
        <f t="shared" ref="AR330:AR393" si="49">AK330/E330*100-100</f>
        <v>#DIV/0!</v>
      </c>
      <c r="AS330" s="261" t="str">
        <f t="shared" ref="AS330:AS393" si="50">CONCATENATE(B330,AL330)</f>
        <v/>
      </c>
    </row>
    <row r="331" spans="1:45" s="102" customFormat="1" ht="12.75">
      <c r="A331" s="309"/>
      <c r="B331" s="326"/>
      <c r="C331" s="104">
        <f t="shared" ref="C331:C391" si="51">(D331+E331)/2</f>
        <v>0</v>
      </c>
      <c r="D331" s="330"/>
      <c r="E331" s="330"/>
      <c r="F331" s="29"/>
      <c r="G331" s="330"/>
      <c r="H331" s="330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161"/>
      <c r="T331" s="161"/>
      <c r="U331" s="161"/>
      <c r="V331" s="161"/>
      <c r="W331" s="104">
        <f t="shared" si="43"/>
        <v>0</v>
      </c>
      <c r="X331" s="161"/>
      <c r="Y331" s="161"/>
      <c r="Z331" s="161"/>
      <c r="AA331" s="161"/>
      <c r="AB331" s="161"/>
      <c r="AC331" s="161"/>
      <c r="AD331" s="161"/>
      <c r="AE331" s="92"/>
      <c r="AF331" s="161"/>
      <c r="AG331" s="161"/>
      <c r="AH331" s="161"/>
      <c r="AI331" s="29"/>
      <c r="AJ331" s="29"/>
      <c r="AK331" s="29"/>
      <c r="AL331" s="161"/>
      <c r="AM331" s="259" t="str">
        <f t="shared" si="44"/>
        <v>ок</v>
      </c>
      <c r="AN331" s="259" t="str">
        <f t="shared" si="45"/>
        <v>ок</v>
      </c>
      <c r="AO331" s="259" t="str">
        <f t="shared" si="46"/>
        <v>ок</v>
      </c>
      <c r="AP331" s="259" t="str">
        <f t="shared" si="47"/>
        <v>ок</v>
      </c>
      <c r="AQ331" s="259" t="str">
        <f t="shared" si="48"/>
        <v>ок</v>
      </c>
      <c r="AR331" s="260" t="e">
        <f t="shared" si="49"/>
        <v>#DIV/0!</v>
      </c>
      <c r="AS331" s="261" t="str">
        <f t="shared" si="50"/>
        <v/>
      </c>
    </row>
    <row r="332" spans="1:45" s="14" customFormat="1" ht="12.75">
      <c r="A332" s="309"/>
      <c r="B332" s="326"/>
      <c r="C332" s="104">
        <f t="shared" si="51"/>
        <v>0</v>
      </c>
      <c r="D332" s="92"/>
      <c r="E332" s="92"/>
      <c r="F332" s="29"/>
      <c r="G332" s="92"/>
      <c r="H332" s="92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161"/>
      <c r="T332" s="161"/>
      <c r="U332" s="161"/>
      <c r="V332" s="161"/>
      <c r="W332" s="104">
        <f t="shared" si="43"/>
        <v>0</v>
      </c>
      <c r="X332" s="161"/>
      <c r="Y332" s="161"/>
      <c r="Z332" s="161"/>
      <c r="AA332" s="161"/>
      <c r="AB332" s="161"/>
      <c r="AC332" s="161"/>
      <c r="AD332" s="161"/>
      <c r="AE332" s="92"/>
      <c r="AF332" s="161"/>
      <c r="AG332" s="161"/>
      <c r="AH332" s="161"/>
      <c r="AI332" s="29"/>
      <c r="AJ332" s="29"/>
      <c r="AK332" s="29"/>
      <c r="AL332" s="161"/>
      <c r="AM332" s="259" t="str">
        <f t="shared" si="44"/>
        <v>ок</v>
      </c>
      <c r="AN332" s="259" t="str">
        <f t="shared" si="45"/>
        <v>ок</v>
      </c>
      <c r="AO332" s="259" t="str">
        <f t="shared" si="46"/>
        <v>ок</v>
      </c>
      <c r="AP332" s="259" t="str">
        <f t="shared" si="47"/>
        <v>ок</v>
      </c>
      <c r="AQ332" s="259" t="str">
        <f t="shared" si="48"/>
        <v>ок</v>
      </c>
      <c r="AR332" s="260" t="e">
        <f t="shared" si="49"/>
        <v>#DIV/0!</v>
      </c>
      <c r="AS332" s="261" t="str">
        <f t="shared" si="50"/>
        <v/>
      </c>
    </row>
    <row r="333" spans="1:45" s="102" customFormat="1" ht="12.75">
      <c r="A333" s="309"/>
      <c r="B333" s="324"/>
      <c r="C333" s="104">
        <f t="shared" si="51"/>
        <v>0</v>
      </c>
      <c r="D333" s="92"/>
      <c r="E333" s="92"/>
      <c r="F333" s="29"/>
      <c r="G333" s="92"/>
      <c r="H333" s="92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104">
        <f t="shared" si="43"/>
        <v>0</v>
      </c>
      <c r="X333" s="29"/>
      <c r="Y333" s="29"/>
      <c r="Z333" s="29"/>
      <c r="AA333" s="29"/>
      <c r="AB333" s="29"/>
      <c r="AC333" s="29"/>
      <c r="AD333" s="29"/>
      <c r="AE333" s="92"/>
      <c r="AF333" s="29"/>
      <c r="AG333" s="29"/>
      <c r="AH333" s="29"/>
      <c r="AI333" s="29"/>
      <c r="AJ333" s="29"/>
      <c r="AK333" s="29"/>
      <c r="AL333" s="161"/>
      <c r="AM333" s="259" t="str">
        <f t="shared" si="44"/>
        <v>ок</v>
      </c>
      <c r="AN333" s="259" t="str">
        <f t="shared" si="45"/>
        <v>ок</v>
      </c>
      <c r="AO333" s="259" t="str">
        <f t="shared" si="46"/>
        <v>ок</v>
      </c>
      <c r="AP333" s="259" t="str">
        <f t="shared" si="47"/>
        <v>ок</v>
      </c>
      <c r="AQ333" s="259" t="str">
        <f t="shared" si="48"/>
        <v>ок</v>
      </c>
      <c r="AR333" s="260" t="e">
        <f t="shared" si="49"/>
        <v>#DIV/0!</v>
      </c>
      <c r="AS333" s="261" t="str">
        <f t="shared" si="50"/>
        <v/>
      </c>
    </row>
    <row r="334" spans="1:45" s="102" customFormat="1" ht="12.75">
      <c r="A334" s="309"/>
      <c r="B334" s="324"/>
      <c r="C334" s="104">
        <f t="shared" si="51"/>
        <v>0</v>
      </c>
      <c r="D334" s="92"/>
      <c r="E334" s="92"/>
      <c r="F334" s="29"/>
      <c r="G334" s="92"/>
      <c r="H334" s="92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104">
        <f t="shared" si="43"/>
        <v>0</v>
      </c>
      <c r="X334" s="29"/>
      <c r="Y334" s="29"/>
      <c r="Z334" s="29"/>
      <c r="AA334" s="29"/>
      <c r="AB334" s="29"/>
      <c r="AC334" s="29"/>
      <c r="AD334" s="29"/>
      <c r="AE334" s="92"/>
      <c r="AF334" s="29"/>
      <c r="AG334" s="29"/>
      <c r="AH334" s="29"/>
      <c r="AI334" s="29"/>
      <c r="AJ334" s="29"/>
      <c r="AK334" s="29"/>
      <c r="AL334" s="161"/>
      <c r="AM334" s="259" t="str">
        <f t="shared" si="44"/>
        <v>ок</v>
      </c>
      <c r="AN334" s="259" t="str">
        <f t="shared" si="45"/>
        <v>ок</v>
      </c>
      <c r="AO334" s="259" t="str">
        <f t="shared" si="46"/>
        <v>ок</v>
      </c>
      <c r="AP334" s="259" t="str">
        <f t="shared" si="47"/>
        <v>ок</v>
      </c>
      <c r="AQ334" s="259" t="str">
        <f t="shared" si="48"/>
        <v>ок</v>
      </c>
      <c r="AR334" s="260" t="e">
        <f t="shared" si="49"/>
        <v>#DIV/0!</v>
      </c>
      <c r="AS334" s="261" t="str">
        <f t="shared" si="50"/>
        <v/>
      </c>
    </row>
    <row r="335" spans="1:45" s="102" customFormat="1" ht="12.75">
      <c r="A335" s="347"/>
      <c r="B335" s="324"/>
      <c r="C335" s="104">
        <f t="shared" si="51"/>
        <v>0</v>
      </c>
      <c r="D335" s="92"/>
      <c r="E335" s="92"/>
      <c r="F335" s="29"/>
      <c r="G335" s="92"/>
      <c r="H335" s="92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104">
        <f t="shared" si="43"/>
        <v>0</v>
      </c>
      <c r="X335" s="29"/>
      <c r="Y335" s="29"/>
      <c r="Z335" s="29"/>
      <c r="AA335" s="29"/>
      <c r="AB335" s="29"/>
      <c r="AC335" s="29"/>
      <c r="AD335" s="29"/>
      <c r="AE335" s="92"/>
      <c r="AF335" s="29"/>
      <c r="AG335" s="29"/>
      <c r="AH335" s="29"/>
      <c r="AI335" s="29"/>
      <c r="AJ335" s="29"/>
      <c r="AK335" s="29"/>
      <c r="AL335" s="161"/>
      <c r="AM335" s="259" t="str">
        <f t="shared" si="44"/>
        <v>ок</v>
      </c>
      <c r="AN335" s="259" t="str">
        <f t="shared" si="45"/>
        <v>ок</v>
      </c>
      <c r="AO335" s="259" t="str">
        <f t="shared" si="46"/>
        <v>ок</v>
      </c>
      <c r="AP335" s="259" t="str">
        <f t="shared" si="47"/>
        <v>ок</v>
      </c>
      <c r="AQ335" s="259" t="str">
        <f t="shared" si="48"/>
        <v>ок</v>
      </c>
      <c r="AR335" s="260" t="e">
        <f t="shared" si="49"/>
        <v>#DIV/0!</v>
      </c>
      <c r="AS335" s="261" t="str">
        <f t="shared" si="50"/>
        <v/>
      </c>
    </row>
    <row r="336" spans="1:45" s="102" customFormat="1" ht="12.75">
      <c r="A336" s="309"/>
      <c r="B336" s="324"/>
      <c r="C336" s="104">
        <f t="shared" si="51"/>
        <v>0</v>
      </c>
      <c r="D336" s="92"/>
      <c r="E336" s="92"/>
      <c r="F336" s="29"/>
      <c r="G336" s="92"/>
      <c r="H336" s="92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161"/>
      <c r="T336" s="161"/>
      <c r="U336" s="161"/>
      <c r="V336" s="161"/>
      <c r="W336" s="104">
        <f t="shared" si="43"/>
        <v>0</v>
      </c>
      <c r="X336" s="161"/>
      <c r="Y336" s="161"/>
      <c r="Z336" s="161"/>
      <c r="AA336" s="161"/>
      <c r="AB336" s="161"/>
      <c r="AC336" s="161"/>
      <c r="AD336" s="161"/>
      <c r="AE336" s="92"/>
      <c r="AF336" s="161"/>
      <c r="AG336" s="161"/>
      <c r="AH336" s="161"/>
      <c r="AI336" s="29"/>
      <c r="AJ336" s="29"/>
      <c r="AK336" s="29"/>
      <c r="AL336" s="161"/>
      <c r="AM336" s="259" t="str">
        <f t="shared" si="44"/>
        <v>ок</v>
      </c>
      <c r="AN336" s="259" t="str">
        <f t="shared" si="45"/>
        <v>ок</v>
      </c>
      <c r="AO336" s="259" t="str">
        <f t="shared" si="46"/>
        <v>ок</v>
      </c>
      <c r="AP336" s="259" t="str">
        <f t="shared" si="47"/>
        <v>ок</v>
      </c>
      <c r="AQ336" s="259" t="str">
        <f t="shared" si="48"/>
        <v>ок</v>
      </c>
      <c r="AR336" s="260" t="e">
        <f t="shared" si="49"/>
        <v>#DIV/0!</v>
      </c>
      <c r="AS336" s="261" t="str">
        <f t="shared" si="50"/>
        <v/>
      </c>
    </row>
    <row r="337" spans="1:45" s="102" customFormat="1" ht="12.75">
      <c r="A337" s="309"/>
      <c r="B337" s="324"/>
      <c r="C337" s="104">
        <f t="shared" si="51"/>
        <v>0</v>
      </c>
      <c r="D337" s="92"/>
      <c r="E337" s="92"/>
      <c r="F337" s="29"/>
      <c r="G337" s="92"/>
      <c r="H337" s="92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161"/>
      <c r="T337" s="161"/>
      <c r="U337" s="161"/>
      <c r="V337" s="161"/>
      <c r="W337" s="104">
        <f t="shared" si="43"/>
        <v>0</v>
      </c>
      <c r="X337" s="161"/>
      <c r="Y337" s="161"/>
      <c r="Z337" s="161"/>
      <c r="AA337" s="161"/>
      <c r="AB337" s="161"/>
      <c r="AC337" s="161"/>
      <c r="AD337" s="161"/>
      <c r="AE337" s="92"/>
      <c r="AF337" s="161"/>
      <c r="AG337" s="161"/>
      <c r="AH337" s="161"/>
      <c r="AI337" s="29"/>
      <c r="AJ337" s="29"/>
      <c r="AK337" s="29"/>
      <c r="AL337" s="161"/>
      <c r="AM337" s="259" t="str">
        <f t="shared" si="44"/>
        <v>ок</v>
      </c>
      <c r="AN337" s="259" t="str">
        <f t="shared" si="45"/>
        <v>ок</v>
      </c>
      <c r="AO337" s="259" t="str">
        <f t="shared" si="46"/>
        <v>ок</v>
      </c>
      <c r="AP337" s="259" t="str">
        <f t="shared" si="47"/>
        <v>ок</v>
      </c>
      <c r="AQ337" s="259" t="str">
        <f t="shared" si="48"/>
        <v>ок</v>
      </c>
      <c r="AR337" s="260" t="e">
        <f t="shared" si="49"/>
        <v>#DIV/0!</v>
      </c>
      <c r="AS337" s="261" t="str">
        <f t="shared" si="50"/>
        <v/>
      </c>
    </row>
    <row r="338" spans="1:45" s="102" customFormat="1" ht="12.75">
      <c r="A338" s="309"/>
      <c r="B338" s="324"/>
      <c r="C338" s="104">
        <f t="shared" si="51"/>
        <v>0</v>
      </c>
      <c r="D338" s="92"/>
      <c r="E338" s="92"/>
      <c r="F338" s="332"/>
      <c r="G338" s="92"/>
      <c r="H338" s="92"/>
      <c r="I338" s="332"/>
      <c r="J338" s="332"/>
      <c r="K338" s="332"/>
      <c r="L338" s="332"/>
      <c r="M338" s="332"/>
      <c r="N338" s="332"/>
      <c r="O338" s="332"/>
      <c r="P338" s="332"/>
      <c r="Q338" s="332"/>
      <c r="R338" s="332"/>
      <c r="S338" s="162"/>
      <c r="T338" s="162"/>
      <c r="U338" s="162"/>
      <c r="V338" s="162"/>
      <c r="W338" s="104">
        <f t="shared" si="43"/>
        <v>0</v>
      </c>
      <c r="X338" s="162"/>
      <c r="Y338" s="162"/>
      <c r="Z338" s="162"/>
      <c r="AA338" s="162"/>
      <c r="AB338" s="162"/>
      <c r="AC338" s="162"/>
      <c r="AD338" s="162"/>
      <c r="AE338" s="92"/>
      <c r="AF338" s="162"/>
      <c r="AG338" s="162"/>
      <c r="AH338" s="162"/>
      <c r="AI338" s="332"/>
      <c r="AJ338" s="332"/>
      <c r="AK338" s="332"/>
      <c r="AL338" s="162"/>
      <c r="AM338" s="259" t="str">
        <f t="shared" si="44"/>
        <v>ок</v>
      </c>
      <c r="AN338" s="259" t="str">
        <f t="shared" si="45"/>
        <v>ок</v>
      </c>
      <c r="AO338" s="259" t="str">
        <f t="shared" si="46"/>
        <v>ок</v>
      </c>
      <c r="AP338" s="259" t="str">
        <f t="shared" si="47"/>
        <v>ок</v>
      </c>
      <c r="AQ338" s="259" t="str">
        <f t="shared" si="48"/>
        <v>ок</v>
      </c>
      <c r="AR338" s="260" t="e">
        <f t="shared" si="49"/>
        <v>#DIV/0!</v>
      </c>
      <c r="AS338" s="261" t="str">
        <f t="shared" si="50"/>
        <v/>
      </c>
    </row>
    <row r="339" spans="1:45" s="102" customFormat="1" ht="12.75">
      <c r="A339" s="309"/>
      <c r="B339" s="324"/>
      <c r="C339" s="104">
        <f t="shared" si="51"/>
        <v>0</v>
      </c>
      <c r="D339" s="92"/>
      <c r="E339" s="92"/>
      <c r="F339" s="29"/>
      <c r="G339" s="92"/>
      <c r="H339" s="92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104">
        <f t="shared" si="43"/>
        <v>0</v>
      </c>
      <c r="X339" s="29"/>
      <c r="Y339" s="29"/>
      <c r="Z339" s="29"/>
      <c r="AA339" s="29"/>
      <c r="AB339" s="29"/>
      <c r="AC339" s="29"/>
      <c r="AD339" s="29"/>
      <c r="AE339" s="92"/>
      <c r="AF339" s="29"/>
      <c r="AG339" s="29"/>
      <c r="AH339" s="29"/>
      <c r="AI339" s="29"/>
      <c r="AJ339" s="29"/>
      <c r="AK339" s="29"/>
      <c r="AL339" s="162"/>
      <c r="AM339" s="259" t="str">
        <f t="shared" si="44"/>
        <v>ок</v>
      </c>
      <c r="AN339" s="259" t="str">
        <f t="shared" si="45"/>
        <v>ок</v>
      </c>
      <c r="AO339" s="259" t="str">
        <f t="shared" si="46"/>
        <v>ок</v>
      </c>
      <c r="AP339" s="259" t="str">
        <f t="shared" si="47"/>
        <v>ок</v>
      </c>
      <c r="AQ339" s="259" t="str">
        <f t="shared" si="48"/>
        <v>ок</v>
      </c>
      <c r="AR339" s="260" t="e">
        <f t="shared" si="49"/>
        <v>#DIV/0!</v>
      </c>
      <c r="AS339" s="261" t="str">
        <f t="shared" si="50"/>
        <v/>
      </c>
    </row>
    <row r="340" spans="1:45" s="102" customFormat="1" ht="12.75">
      <c r="A340" s="309"/>
      <c r="B340" s="324"/>
      <c r="C340" s="104">
        <f t="shared" si="51"/>
        <v>0</v>
      </c>
      <c r="D340" s="92"/>
      <c r="E340" s="92"/>
      <c r="F340" s="332"/>
      <c r="G340" s="92"/>
      <c r="H340" s="92"/>
      <c r="I340" s="332"/>
      <c r="J340" s="332"/>
      <c r="K340" s="332"/>
      <c r="L340" s="332"/>
      <c r="M340" s="332"/>
      <c r="N340" s="332"/>
      <c r="O340" s="332"/>
      <c r="P340" s="332"/>
      <c r="Q340" s="332"/>
      <c r="R340" s="332"/>
      <c r="S340" s="162"/>
      <c r="T340" s="162"/>
      <c r="U340" s="162"/>
      <c r="V340" s="162"/>
      <c r="W340" s="104">
        <f t="shared" si="43"/>
        <v>0</v>
      </c>
      <c r="X340" s="161"/>
      <c r="Y340" s="161"/>
      <c r="Z340" s="161"/>
      <c r="AA340" s="161"/>
      <c r="AB340" s="161"/>
      <c r="AC340" s="161"/>
      <c r="AD340" s="161"/>
      <c r="AE340" s="92"/>
      <c r="AF340" s="161"/>
      <c r="AG340" s="161"/>
      <c r="AH340" s="161"/>
      <c r="AI340" s="29"/>
      <c r="AJ340" s="29"/>
      <c r="AK340" s="29"/>
      <c r="AL340" s="161"/>
      <c r="AM340" s="259" t="str">
        <f t="shared" si="44"/>
        <v>ок</v>
      </c>
      <c r="AN340" s="259" t="str">
        <f t="shared" si="45"/>
        <v>ок</v>
      </c>
      <c r="AO340" s="259" t="str">
        <f t="shared" si="46"/>
        <v>ок</v>
      </c>
      <c r="AP340" s="259" t="str">
        <f t="shared" si="47"/>
        <v>ок</v>
      </c>
      <c r="AQ340" s="259" t="str">
        <f t="shared" si="48"/>
        <v>ок</v>
      </c>
      <c r="AR340" s="260" t="e">
        <f t="shared" si="49"/>
        <v>#DIV/0!</v>
      </c>
      <c r="AS340" s="261" t="str">
        <f t="shared" si="50"/>
        <v/>
      </c>
    </row>
    <row r="341" spans="1:45" s="102" customFormat="1" ht="12.75">
      <c r="A341" s="309"/>
      <c r="B341" s="324"/>
      <c r="C341" s="104">
        <f t="shared" si="51"/>
        <v>0</v>
      </c>
      <c r="D341" s="92"/>
      <c r="E341" s="92"/>
      <c r="F341" s="29"/>
      <c r="G341" s="92"/>
      <c r="H341" s="92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161"/>
      <c r="T341" s="161"/>
      <c r="U341" s="161"/>
      <c r="V341" s="161"/>
      <c r="W341" s="104">
        <f t="shared" si="43"/>
        <v>0</v>
      </c>
      <c r="X341" s="161"/>
      <c r="Y341" s="161"/>
      <c r="Z341" s="161"/>
      <c r="AA341" s="161"/>
      <c r="AB341" s="161"/>
      <c r="AC341" s="161"/>
      <c r="AD341" s="161"/>
      <c r="AE341" s="92"/>
      <c r="AF341" s="161"/>
      <c r="AG341" s="161"/>
      <c r="AH341" s="161"/>
      <c r="AI341" s="29"/>
      <c r="AJ341" s="29"/>
      <c r="AK341" s="29"/>
      <c r="AL341" s="161"/>
      <c r="AM341" s="259" t="str">
        <f t="shared" si="44"/>
        <v>ок</v>
      </c>
      <c r="AN341" s="259" t="str">
        <f t="shared" si="45"/>
        <v>ок</v>
      </c>
      <c r="AO341" s="259" t="str">
        <f t="shared" si="46"/>
        <v>ок</v>
      </c>
      <c r="AP341" s="259" t="str">
        <f t="shared" si="47"/>
        <v>ок</v>
      </c>
      <c r="AQ341" s="259" t="str">
        <f t="shared" si="48"/>
        <v>ок</v>
      </c>
      <c r="AR341" s="260" t="e">
        <f t="shared" si="49"/>
        <v>#DIV/0!</v>
      </c>
      <c r="AS341" s="261" t="str">
        <f t="shared" si="50"/>
        <v/>
      </c>
    </row>
    <row r="342" spans="1:45" s="102" customFormat="1" ht="12.75">
      <c r="A342" s="309"/>
      <c r="B342" s="324"/>
      <c r="C342" s="104">
        <f t="shared" si="51"/>
        <v>0</v>
      </c>
      <c r="D342" s="92"/>
      <c r="E342" s="92"/>
      <c r="F342" s="29"/>
      <c r="G342" s="92"/>
      <c r="H342" s="92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161"/>
      <c r="T342" s="161"/>
      <c r="U342" s="161"/>
      <c r="V342" s="161"/>
      <c r="W342" s="104">
        <f t="shared" si="43"/>
        <v>0</v>
      </c>
      <c r="X342" s="161"/>
      <c r="Y342" s="161"/>
      <c r="Z342" s="161"/>
      <c r="AA342" s="161"/>
      <c r="AB342" s="161"/>
      <c r="AC342" s="161"/>
      <c r="AD342" s="161"/>
      <c r="AE342" s="92"/>
      <c r="AF342" s="161"/>
      <c r="AG342" s="161"/>
      <c r="AH342" s="161"/>
      <c r="AI342" s="29"/>
      <c r="AJ342" s="29"/>
      <c r="AK342" s="29"/>
      <c r="AL342" s="162"/>
      <c r="AM342" s="259" t="str">
        <f t="shared" si="44"/>
        <v>ок</v>
      </c>
      <c r="AN342" s="259" t="str">
        <f t="shared" si="45"/>
        <v>ок</v>
      </c>
      <c r="AO342" s="259" t="str">
        <f t="shared" si="46"/>
        <v>ок</v>
      </c>
      <c r="AP342" s="259" t="str">
        <f t="shared" si="47"/>
        <v>ок</v>
      </c>
      <c r="AQ342" s="259" t="str">
        <f t="shared" si="48"/>
        <v>ок</v>
      </c>
      <c r="AR342" s="260" t="e">
        <f t="shared" si="49"/>
        <v>#DIV/0!</v>
      </c>
      <c r="AS342" s="261" t="str">
        <f t="shared" si="50"/>
        <v/>
      </c>
    </row>
    <row r="343" spans="1:45" s="102" customFormat="1" ht="12.75">
      <c r="A343" s="309"/>
      <c r="B343" s="324"/>
      <c r="C343" s="104">
        <f t="shared" si="51"/>
        <v>0</v>
      </c>
      <c r="D343" s="92"/>
      <c r="E343" s="92"/>
      <c r="F343" s="29"/>
      <c r="G343" s="92"/>
      <c r="H343" s="92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104">
        <f t="shared" si="43"/>
        <v>0</v>
      </c>
      <c r="X343" s="29"/>
      <c r="Y343" s="29"/>
      <c r="Z343" s="29"/>
      <c r="AA343" s="29"/>
      <c r="AB343" s="29"/>
      <c r="AC343" s="29"/>
      <c r="AD343" s="29"/>
      <c r="AE343" s="92"/>
      <c r="AF343" s="29"/>
      <c r="AG343" s="29"/>
      <c r="AH343" s="29"/>
      <c r="AI343" s="29"/>
      <c r="AJ343" s="29"/>
      <c r="AK343" s="29"/>
      <c r="AL343" s="162"/>
      <c r="AM343" s="259" t="str">
        <f t="shared" si="44"/>
        <v>ок</v>
      </c>
      <c r="AN343" s="259" t="str">
        <f t="shared" si="45"/>
        <v>ок</v>
      </c>
      <c r="AO343" s="259" t="str">
        <f t="shared" si="46"/>
        <v>ок</v>
      </c>
      <c r="AP343" s="259" t="str">
        <f t="shared" si="47"/>
        <v>ок</v>
      </c>
      <c r="AQ343" s="259" t="str">
        <f t="shared" si="48"/>
        <v>ок</v>
      </c>
      <c r="AR343" s="260" t="e">
        <f t="shared" si="49"/>
        <v>#DIV/0!</v>
      </c>
      <c r="AS343" s="261" t="str">
        <f t="shared" si="50"/>
        <v/>
      </c>
    </row>
    <row r="344" spans="1:45" s="102" customFormat="1" ht="12.75">
      <c r="A344" s="347"/>
      <c r="B344" s="324"/>
      <c r="C344" s="104">
        <f t="shared" si="51"/>
        <v>0</v>
      </c>
      <c r="D344" s="92"/>
      <c r="E344" s="92"/>
      <c r="F344" s="29"/>
      <c r="G344" s="92"/>
      <c r="H344" s="92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161"/>
      <c r="T344" s="161"/>
      <c r="U344" s="161"/>
      <c r="V344" s="161"/>
      <c r="W344" s="104">
        <f t="shared" si="43"/>
        <v>0</v>
      </c>
      <c r="X344" s="161"/>
      <c r="Y344" s="161"/>
      <c r="Z344" s="161"/>
      <c r="AA344" s="161"/>
      <c r="AB344" s="161"/>
      <c r="AC344" s="161"/>
      <c r="AD344" s="161"/>
      <c r="AE344" s="92"/>
      <c r="AF344" s="161"/>
      <c r="AG344" s="161"/>
      <c r="AH344" s="161"/>
      <c r="AI344" s="29"/>
      <c r="AJ344" s="29"/>
      <c r="AK344" s="29"/>
      <c r="AL344" s="332"/>
      <c r="AM344" s="259" t="str">
        <f t="shared" si="44"/>
        <v>ок</v>
      </c>
      <c r="AN344" s="259" t="str">
        <f t="shared" si="45"/>
        <v>ок</v>
      </c>
      <c r="AO344" s="259" t="str">
        <f t="shared" si="46"/>
        <v>ок</v>
      </c>
      <c r="AP344" s="259" t="str">
        <f t="shared" si="47"/>
        <v>ок</v>
      </c>
      <c r="AQ344" s="259" t="str">
        <f t="shared" si="48"/>
        <v>ок</v>
      </c>
      <c r="AR344" s="260" t="e">
        <f t="shared" si="49"/>
        <v>#DIV/0!</v>
      </c>
      <c r="AS344" s="261" t="str">
        <f t="shared" si="50"/>
        <v/>
      </c>
    </row>
    <row r="345" spans="1:45" s="102" customFormat="1" ht="12.75">
      <c r="A345" s="309"/>
      <c r="B345" s="324"/>
      <c r="C345" s="104">
        <f t="shared" si="51"/>
        <v>0</v>
      </c>
      <c r="D345" s="92"/>
      <c r="E345" s="92"/>
      <c r="F345" s="29"/>
      <c r="G345" s="92"/>
      <c r="H345" s="92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161"/>
      <c r="T345" s="161"/>
      <c r="U345" s="161"/>
      <c r="V345" s="161"/>
      <c r="W345" s="104">
        <f t="shared" si="43"/>
        <v>0</v>
      </c>
      <c r="X345" s="161"/>
      <c r="Y345" s="161"/>
      <c r="Z345" s="161"/>
      <c r="AA345" s="161"/>
      <c r="AB345" s="161"/>
      <c r="AC345" s="161"/>
      <c r="AD345" s="161"/>
      <c r="AE345" s="92"/>
      <c r="AF345" s="161"/>
      <c r="AG345" s="161"/>
      <c r="AH345" s="161"/>
      <c r="AI345" s="29"/>
      <c r="AJ345" s="29"/>
      <c r="AK345" s="29"/>
      <c r="AL345" s="29"/>
      <c r="AM345" s="259" t="str">
        <f t="shared" si="44"/>
        <v>ок</v>
      </c>
      <c r="AN345" s="259" t="str">
        <f t="shared" si="45"/>
        <v>ок</v>
      </c>
      <c r="AO345" s="259" t="str">
        <f t="shared" si="46"/>
        <v>ок</v>
      </c>
      <c r="AP345" s="259" t="str">
        <f t="shared" si="47"/>
        <v>ок</v>
      </c>
      <c r="AQ345" s="259" t="str">
        <f t="shared" si="48"/>
        <v>ок</v>
      </c>
      <c r="AR345" s="260" t="e">
        <f t="shared" si="49"/>
        <v>#DIV/0!</v>
      </c>
      <c r="AS345" s="261" t="str">
        <f t="shared" si="50"/>
        <v/>
      </c>
    </row>
    <row r="346" spans="1:45" s="102" customFormat="1" ht="12.75">
      <c r="A346" s="309"/>
      <c r="B346" s="324"/>
      <c r="C346" s="104">
        <f t="shared" si="51"/>
        <v>0</v>
      </c>
      <c r="D346" s="92"/>
      <c r="E346" s="92"/>
      <c r="F346" s="29"/>
      <c r="G346" s="92"/>
      <c r="H346" s="92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104">
        <f t="shared" si="43"/>
        <v>0</v>
      </c>
      <c r="X346" s="29"/>
      <c r="Y346" s="29"/>
      <c r="Z346" s="29"/>
      <c r="AA346" s="29"/>
      <c r="AB346" s="29"/>
      <c r="AC346" s="29"/>
      <c r="AD346" s="29"/>
      <c r="AE346" s="92"/>
      <c r="AF346" s="29"/>
      <c r="AG346" s="29"/>
      <c r="AH346" s="29"/>
      <c r="AI346" s="29"/>
      <c r="AJ346" s="29"/>
      <c r="AK346" s="29"/>
      <c r="AL346" s="332"/>
      <c r="AM346" s="259" t="str">
        <f t="shared" si="44"/>
        <v>ок</v>
      </c>
      <c r="AN346" s="259" t="str">
        <f t="shared" si="45"/>
        <v>ок</v>
      </c>
      <c r="AO346" s="259" t="str">
        <f t="shared" si="46"/>
        <v>ок</v>
      </c>
      <c r="AP346" s="259" t="str">
        <f t="shared" si="47"/>
        <v>ок</v>
      </c>
      <c r="AQ346" s="259" t="str">
        <f t="shared" si="48"/>
        <v>ок</v>
      </c>
      <c r="AR346" s="260" t="e">
        <f t="shared" si="49"/>
        <v>#DIV/0!</v>
      </c>
      <c r="AS346" s="261" t="str">
        <f t="shared" si="50"/>
        <v/>
      </c>
    </row>
    <row r="347" spans="1:45" s="102" customFormat="1" ht="12.75">
      <c r="A347" s="309"/>
      <c r="B347" s="324"/>
      <c r="C347" s="104">
        <f t="shared" si="51"/>
        <v>0</v>
      </c>
      <c r="D347" s="92"/>
      <c r="E347" s="92"/>
      <c r="F347" s="29"/>
      <c r="G347" s="92"/>
      <c r="H347" s="92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104">
        <f t="shared" si="43"/>
        <v>0</v>
      </c>
      <c r="X347" s="29"/>
      <c r="Y347" s="29"/>
      <c r="Z347" s="29"/>
      <c r="AA347" s="29"/>
      <c r="AB347" s="29"/>
      <c r="AC347" s="29"/>
      <c r="AD347" s="29"/>
      <c r="AE347" s="92"/>
      <c r="AF347" s="29"/>
      <c r="AG347" s="29"/>
      <c r="AH347" s="29"/>
      <c r="AI347" s="29"/>
      <c r="AJ347" s="29"/>
      <c r="AK347" s="29"/>
      <c r="AL347" s="332"/>
      <c r="AM347" s="259" t="str">
        <f t="shared" si="44"/>
        <v>ок</v>
      </c>
      <c r="AN347" s="259" t="str">
        <f t="shared" si="45"/>
        <v>ок</v>
      </c>
      <c r="AO347" s="259" t="str">
        <f t="shared" si="46"/>
        <v>ок</v>
      </c>
      <c r="AP347" s="259" t="str">
        <f t="shared" si="47"/>
        <v>ок</v>
      </c>
      <c r="AQ347" s="259" t="str">
        <f t="shared" si="48"/>
        <v>ок</v>
      </c>
      <c r="AR347" s="260" t="e">
        <f t="shared" si="49"/>
        <v>#DIV/0!</v>
      </c>
      <c r="AS347" s="261" t="str">
        <f t="shared" si="50"/>
        <v/>
      </c>
    </row>
    <row r="348" spans="1:45" s="102" customFormat="1" ht="12.75">
      <c r="A348" s="309"/>
      <c r="B348" s="324"/>
      <c r="C348" s="104">
        <f t="shared" si="51"/>
        <v>0</v>
      </c>
      <c r="D348" s="92"/>
      <c r="E348" s="92"/>
      <c r="F348" s="29"/>
      <c r="G348" s="92"/>
      <c r="H348" s="92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104">
        <f t="shared" si="43"/>
        <v>0</v>
      </c>
      <c r="X348" s="29"/>
      <c r="Y348" s="29"/>
      <c r="Z348" s="29"/>
      <c r="AA348" s="29"/>
      <c r="AB348" s="29"/>
      <c r="AC348" s="29"/>
      <c r="AD348" s="29"/>
      <c r="AE348" s="92"/>
      <c r="AF348" s="29"/>
      <c r="AG348" s="29"/>
      <c r="AH348" s="29"/>
      <c r="AI348" s="29"/>
      <c r="AJ348" s="29"/>
      <c r="AK348" s="29"/>
      <c r="AL348" s="29"/>
      <c r="AM348" s="259" t="str">
        <f t="shared" si="44"/>
        <v>ок</v>
      </c>
      <c r="AN348" s="259" t="str">
        <f t="shared" si="45"/>
        <v>ок</v>
      </c>
      <c r="AO348" s="259" t="str">
        <f t="shared" si="46"/>
        <v>ок</v>
      </c>
      <c r="AP348" s="259" t="str">
        <f t="shared" si="47"/>
        <v>ок</v>
      </c>
      <c r="AQ348" s="259" t="str">
        <f t="shared" si="48"/>
        <v>ок</v>
      </c>
      <c r="AR348" s="260" t="e">
        <f t="shared" si="49"/>
        <v>#DIV/0!</v>
      </c>
      <c r="AS348" s="261" t="str">
        <f t="shared" si="50"/>
        <v/>
      </c>
    </row>
    <row r="349" spans="1:45" s="102" customFormat="1" ht="12.75">
      <c r="A349" s="309"/>
      <c r="B349" s="324"/>
      <c r="C349" s="104">
        <f t="shared" si="51"/>
        <v>0</v>
      </c>
      <c r="D349" s="92"/>
      <c r="E349" s="92"/>
      <c r="F349" s="29"/>
      <c r="G349" s="92"/>
      <c r="H349" s="92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104">
        <f t="shared" si="43"/>
        <v>0</v>
      </c>
      <c r="X349" s="29"/>
      <c r="Y349" s="29"/>
      <c r="Z349" s="29"/>
      <c r="AA349" s="29"/>
      <c r="AB349" s="29"/>
      <c r="AC349" s="29"/>
      <c r="AD349" s="29"/>
      <c r="AE349" s="92"/>
      <c r="AF349" s="29"/>
      <c r="AG349" s="29"/>
      <c r="AH349" s="29"/>
      <c r="AI349" s="29"/>
      <c r="AJ349" s="29"/>
      <c r="AK349" s="29"/>
      <c r="AL349" s="332"/>
      <c r="AM349" s="259" t="str">
        <f t="shared" si="44"/>
        <v>ок</v>
      </c>
      <c r="AN349" s="259" t="str">
        <f t="shared" si="45"/>
        <v>ок</v>
      </c>
      <c r="AO349" s="259" t="str">
        <f t="shared" si="46"/>
        <v>ок</v>
      </c>
      <c r="AP349" s="259" t="str">
        <f t="shared" si="47"/>
        <v>ок</v>
      </c>
      <c r="AQ349" s="259" t="str">
        <f t="shared" si="48"/>
        <v>ок</v>
      </c>
      <c r="AR349" s="260" t="e">
        <f t="shared" si="49"/>
        <v>#DIV/0!</v>
      </c>
      <c r="AS349" s="261" t="str">
        <f t="shared" si="50"/>
        <v/>
      </c>
    </row>
    <row r="350" spans="1:45" s="102" customFormat="1" ht="12.75">
      <c r="A350" s="309"/>
      <c r="B350" s="324"/>
      <c r="C350" s="104">
        <f t="shared" si="51"/>
        <v>0</v>
      </c>
      <c r="D350" s="92"/>
      <c r="E350" s="92"/>
      <c r="F350" s="29"/>
      <c r="G350" s="92"/>
      <c r="H350" s="92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104">
        <f t="shared" si="43"/>
        <v>0</v>
      </c>
      <c r="X350" s="29"/>
      <c r="Y350" s="29"/>
      <c r="Z350" s="29"/>
      <c r="AA350" s="29"/>
      <c r="AB350" s="29"/>
      <c r="AC350" s="29"/>
      <c r="AD350" s="29"/>
      <c r="AE350" s="92"/>
      <c r="AF350" s="29"/>
      <c r="AG350" s="29"/>
      <c r="AH350" s="29"/>
      <c r="AI350" s="29"/>
      <c r="AJ350" s="29"/>
      <c r="AK350" s="29"/>
      <c r="AL350" s="332"/>
      <c r="AM350" s="259" t="str">
        <f t="shared" si="44"/>
        <v>ок</v>
      </c>
      <c r="AN350" s="259" t="str">
        <f t="shared" si="45"/>
        <v>ок</v>
      </c>
      <c r="AO350" s="259" t="str">
        <f t="shared" si="46"/>
        <v>ок</v>
      </c>
      <c r="AP350" s="259" t="str">
        <f t="shared" si="47"/>
        <v>ок</v>
      </c>
      <c r="AQ350" s="259" t="str">
        <f t="shared" si="48"/>
        <v>ок</v>
      </c>
      <c r="AR350" s="260" t="e">
        <f t="shared" si="49"/>
        <v>#DIV/0!</v>
      </c>
      <c r="AS350" s="261" t="str">
        <f t="shared" si="50"/>
        <v/>
      </c>
    </row>
    <row r="351" spans="1:45" s="102" customFormat="1" ht="15" customHeight="1">
      <c r="A351" s="309"/>
      <c r="B351" s="324"/>
      <c r="C351" s="104">
        <f t="shared" si="51"/>
        <v>0</v>
      </c>
      <c r="D351" s="92"/>
      <c r="E351" s="92"/>
      <c r="F351" s="29"/>
      <c r="G351" s="92"/>
      <c r="H351" s="92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161"/>
      <c r="T351" s="161"/>
      <c r="U351" s="161"/>
      <c r="V351" s="161"/>
      <c r="W351" s="104">
        <f t="shared" si="43"/>
        <v>0</v>
      </c>
      <c r="X351" s="161"/>
      <c r="Y351" s="161"/>
      <c r="Z351" s="161"/>
      <c r="AA351" s="161"/>
      <c r="AB351" s="161"/>
      <c r="AC351" s="161"/>
      <c r="AD351" s="161"/>
      <c r="AE351" s="92"/>
      <c r="AF351" s="161"/>
      <c r="AG351" s="161"/>
      <c r="AH351" s="161"/>
      <c r="AI351" s="29"/>
      <c r="AJ351" s="29"/>
      <c r="AK351" s="29"/>
      <c r="AL351" s="332"/>
      <c r="AM351" s="259" t="str">
        <f t="shared" si="44"/>
        <v>ок</v>
      </c>
      <c r="AN351" s="259" t="str">
        <f t="shared" si="45"/>
        <v>ок</v>
      </c>
      <c r="AO351" s="259" t="str">
        <f t="shared" si="46"/>
        <v>ок</v>
      </c>
      <c r="AP351" s="259" t="str">
        <f t="shared" si="47"/>
        <v>ок</v>
      </c>
      <c r="AQ351" s="259" t="str">
        <f t="shared" si="48"/>
        <v>ок</v>
      </c>
      <c r="AR351" s="260" t="e">
        <f t="shared" si="49"/>
        <v>#DIV/0!</v>
      </c>
      <c r="AS351" s="261" t="str">
        <f t="shared" si="50"/>
        <v/>
      </c>
    </row>
    <row r="352" spans="1:45" s="102" customFormat="1" ht="12.75">
      <c r="A352" s="347"/>
      <c r="B352" s="324"/>
      <c r="C352" s="104">
        <f t="shared" si="51"/>
        <v>0</v>
      </c>
      <c r="D352" s="92"/>
      <c r="E352" s="92"/>
      <c r="F352" s="29"/>
      <c r="G352" s="92"/>
      <c r="H352" s="92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104">
        <f t="shared" si="43"/>
        <v>0</v>
      </c>
      <c r="X352" s="29"/>
      <c r="Y352" s="29"/>
      <c r="Z352" s="29"/>
      <c r="AA352" s="29"/>
      <c r="AB352" s="29"/>
      <c r="AC352" s="29"/>
      <c r="AD352" s="29"/>
      <c r="AE352" s="92"/>
      <c r="AF352" s="29"/>
      <c r="AG352" s="29"/>
      <c r="AH352" s="29"/>
      <c r="AI352" s="29"/>
      <c r="AJ352" s="29"/>
      <c r="AK352" s="29"/>
      <c r="AL352" s="332"/>
      <c r="AM352" s="259" t="str">
        <f t="shared" si="44"/>
        <v>ок</v>
      </c>
      <c r="AN352" s="259" t="str">
        <f t="shared" si="45"/>
        <v>ок</v>
      </c>
      <c r="AO352" s="259" t="str">
        <f t="shared" si="46"/>
        <v>ок</v>
      </c>
      <c r="AP352" s="259" t="str">
        <f t="shared" si="47"/>
        <v>ок</v>
      </c>
      <c r="AQ352" s="259" t="str">
        <f t="shared" si="48"/>
        <v>ок</v>
      </c>
      <c r="AR352" s="260" t="e">
        <f t="shared" si="49"/>
        <v>#DIV/0!</v>
      </c>
      <c r="AS352" s="261" t="str">
        <f t="shared" si="50"/>
        <v/>
      </c>
    </row>
    <row r="353" spans="1:45" s="102" customFormat="1" ht="12.75">
      <c r="A353" s="309"/>
      <c r="B353" s="324"/>
      <c r="C353" s="104">
        <f t="shared" si="51"/>
        <v>0</v>
      </c>
      <c r="D353" s="92"/>
      <c r="E353" s="92"/>
      <c r="F353" s="29"/>
      <c r="G353" s="92"/>
      <c r="H353" s="92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104">
        <f t="shared" si="43"/>
        <v>0</v>
      </c>
      <c r="X353" s="29"/>
      <c r="Y353" s="29"/>
      <c r="Z353" s="29"/>
      <c r="AA353" s="29"/>
      <c r="AB353" s="29"/>
      <c r="AC353" s="29"/>
      <c r="AD353" s="29"/>
      <c r="AE353" s="92"/>
      <c r="AF353" s="29"/>
      <c r="AG353" s="29"/>
      <c r="AH353" s="29"/>
      <c r="AI353" s="29"/>
      <c r="AJ353" s="29"/>
      <c r="AK353" s="29"/>
      <c r="AL353" s="332"/>
      <c r="AM353" s="259" t="str">
        <f t="shared" si="44"/>
        <v>ок</v>
      </c>
      <c r="AN353" s="259" t="str">
        <f t="shared" si="45"/>
        <v>ок</v>
      </c>
      <c r="AO353" s="259" t="str">
        <f t="shared" si="46"/>
        <v>ок</v>
      </c>
      <c r="AP353" s="259" t="str">
        <f t="shared" si="47"/>
        <v>ок</v>
      </c>
      <c r="AQ353" s="259" t="str">
        <f t="shared" si="48"/>
        <v>ок</v>
      </c>
      <c r="AR353" s="260" t="e">
        <f t="shared" si="49"/>
        <v>#DIV/0!</v>
      </c>
      <c r="AS353" s="261" t="str">
        <f t="shared" si="50"/>
        <v/>
      </c>
    </row>
    <row r="354" spans="1:45" s="102" customFormat="1" ht="12.75">
      <c r="A354" s="309"/>
      <c r="B354" s="324"/>
      <c r="C354" s="104">
        <f t="shared" si="51"/>
        <v>0</v>
      </c>
      <c r="D354" s="92"/>
      <c r="E354" s="92"/>
      <c r="F354" s="29"/>
      <c r="G354" s="92"/>
      <c r="H354" s="92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104">
        <f t="shared" si="43"/>
        <v>0</v>
      </c>
      <c r="X354" s="29"/>
      <c r="Y354" s="29"/>
      <c r="Z354" s="29"/>
      <c r="AA354" s="29"/>
      <c r="AB354" s="29"/>
      <c r="AC354" s="29"/>
      <c r="AD354" s="29"/>
      <c r="AE354" s="92"/>
      <c r="AF354" s="29"/>
      <c r="AG354" s="29"/>
      <c r="AH354" s="29"/>
      <c r="AI354" s="29"/>
      <c r="AJ354" s="29"/>
      <c r="AK354" s="29"/>
      <c r="AL354" s="332"/>
      <c r="AM354" s="259" t="str">
        <f t="shared" si="44"/>
        <v>ок</v>
      </c>
      <c r="AN354" s="259" t="str">
        <f t="shared" si="45"/>
        <v>ок</v>
      </c>
      <c r="AO354" s="259" t="str">
        <f t="shared" si="46"/>
        <v>ок</v>
      </c>
      <c r="AP354" s="259" t="str">
        <f t="shared" si="47"/>
        <v>ок</v>
      </c>
      <c r="AQ354" s="259" t="str">
        <f t="shared" si="48"/>
        <v>ок</v>
      </c>
      <c r="AR354" s="260" t="e">
        <f t="shared" si="49"/>
        <v>#DIV/0!</v>
      </c>
      <c r="AS354" s="261" t="str">
        <f t="shared" si="50"/>
        <v/>
      </c>
    </row>
    <row r="355" spans="1:45" s="102" customFormat="1" ht="12.75">
      <c r="A355" s="309"/>
      <c r="B355" s="324"/>
      <c r="C355" s="104">
        <f t="shared" si="51"/>
        <v>0</v>
      </c>
      <c r="D355" s="330"/>
      <c r="E355" s="330"/>
      <c r="F355" s="29"/>
      <c r="G355" s="330"/>
      <c r="H355" s="92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104">
        <f t="shared" si="43"/>
        <v>0</v>
      </c>
      <c r="X355" s="29"/>
      <c r="Y355" s="29"/>
      <c r="Z355" s="29"/>
      <c r="AA355" s="29"/>
      <c r="AB355" s="29"/>
      <c r="AC355" s="29"/>
      <c r="AD355" s="29"/>
      <c r="AE355" s="92"/>
      <c r="AF355" s="332"/>
      <c r="AG355" s="332"/>
      <c r="AH355" s="332"/>
      <c r="AI355" s="332"/>
      <c r="AJ355" s="332"/>
      <c r="AK355" s="332"/>
      <c r="AL355" s="162"/>
      <c r="AM355" s="259" t="str">
        <f t="shared" si="44"/>
        <v>ок</v>
      </c>
      <c r="AN355" s="259" t="str">
        <f t="shared" si="45"/>
        <v>ок</v>
      </c>
      <c r="AO355" s="259" t="str">
        <f t="shared" si="46"/>
        <v>ок</v>
      </c>
      <c r="AP355" s="259" t="str">
        <f t="shared" si="47"/>
        <v>ок</v>
      </c>
      <c r="AQ355" s="259" t="str">
        <f t="shared" si="48"/>
        <v>ок</v>
      </c>
      <c r="AR355" s="260" t="e">
        <f t="shared" si="49"/>
        <v>#DIV/0!</v>
      </c>
      <c r="AS355" s="261" t="str">
        <f t="shared" si="50"/>
        <v/>
      </c>
    </row>
    <row r="356" spans="1:45" s="102" customFormat="1" ht="12.75">
      <c r="A356" s="309"/>
      <c r="B356" s="324"/>
      <c r="C356" s="104">
        <f t="shared" si="51"/>
        <v>0</v>
      </c>
      <c r="D356" s="92"/>
      <c r="E356" s="92"/>
      <c r="F356" s="29"/>
      <c r="G356" s="92"/>
      <c r="H356" s="92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161"/>
      <c r="T356" s="161"/>
      <c r="U356" s="161"/>
      <c r="V356" s="161"/>
      <c r="W356" s="104">
        <f t="shared" si="43"/>
        <v>0</v>
      </c>
      <c r="X356" s="161"/>
      <c r="Y356" s="161"/>
      <c r="Z356" s="161"/>
      <c r="AA356" s="161"/>
      <c r="AB356" s="161"/>
      <c r="AC356" s="161"/>
      <c r="AD356" s="161"/>
      <c r="AE356" s="92"/>
      <c r="AF356" s="161"/>
      <c r="AG356" s="161"/>
      <c r="AH356" s="161"/>
      <c r="AI356" s="29"/>
      <c r="AJ356" s="29"/>
      <c r="AK356" s="29"/>
      <c r="AL356" s="161"/>
      <c r="AM356" s="259" t="str">
        <f t="shared" si="44"/>
        <v>ок</v>
      </c>
      <c r="AN356" s="259" t="str">
        <f t="shared" si="45"/>
        <v>ок</v>
      </c>
      <c r="AO356" s="259" t="str">
        <f t="shared" si="46"/>
        <v>ок</v>
      </c>
      <c r="AP356" s="259" t="str">
        <f t="shared" si="47"/>
        <v>ок</v>
      </c>
      <c r="AQ356" s="259" t="str">
        <f t="shared" si="48"/>
        <v>ок</v>
      </c>
      <c r="AR356" s="260" t="e">
        <f t="shared" si="49"/>
        <v>#DIV/0!</v>
      </c>
      <c r="AS356" s="261" t="str">
        <f t="shared" si="50"/>
        <v/>
      </c>
    </row>
    <row r="357" spans="1:45" s="102" customFormat="1" ht="12.75">
      <c r="A357" s="309"/>
      <c r="B357" s="324"/>
      <c r="C357" s="104">
        <f t="shared" si="51"/>
        <v>0</v>
      </c>
      <c r="D357" s="92"/>
      <c r="E357" s="92"/>
      <c r="F357" s="29"/>
      <c r="G357" s="92"/>
      <c r="H357" s="92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104">
        <f t="shared" si="43"/>
        <v>0</v>
      </c>
      <c r="X357" s="29"/>
      <c r="Y357" s="29"/>
      <c r="Z357" s="29"/>
      <c r="AA357" s="29"/>
      <c r="AB357" s="29"/>
      <c r="AC357" s="29"/>
      <c r="AD357" s="29"/>
      <c r="AE357" s="92"/>
      <c r="AF357" s="29"/>
      <c r="AG357" s="29"/>
      <c r="AH357" s="29"/>
      <c r="AI357" s="29"/>
      <c r="AJ357" s="29"/>
      <c r="AK357" s="29"/>
      <c r="AL357" s="332"/>
      <c r="AM357" s="259" t="str">
        <f t="shared" si="44"/>
        <v>ок</v>
      </c>
      <c r="AN357" s="259" t="str">
        <f t="shared" si="45"/>
        <v>ок</v>
      </c>
      <c r="AO357" s="259" t="str">
        <f t="shared" si="46"/>
        <v>ок</v>
      </c>
      <c r="AP357" s="259" t="str">
        <f t="shared" si="47"/>
        <v>ок</v>
      </c>
      <c r="AQ357" s="259" t="str">
        <f t="shared" si="48"/>
        <v>ок</v>
      </c>
      <c r="AR357" s="260" t="e">
        <f t="shared" si="49"/>
        <v>#DIV/0!</v>
      </c>
      <c r="AS357" s="261" t="str">
        <f t="shared" si="50"/>
        <v/>
      </c>
    </row>
    <row r="358" spans="1:45" s="102" customFormat="1" ht="12.75">
      <c r="A358" s="347"/>
      <c r="B358" s="324"/>
      <c r="C358" s="104">
        <f t="shared" si="51"/>
        <v>0</v>
      </c>
      <c r="D358" s="92"/>
      <c r="E358" s="92"/>
      <c r="F358" s="29"/>
      <c r="G358" s="92"/>
      <c r="H358" s="92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161"/>
      <c r="T358" s="161"/>
      <c r="U358" s="161"/>
      <c r="V358" s="161"/>
      <c r="W358" s="104">
        <f t="shared" si="43"/>
        <v>0</v>
      </c>
      <c r="X358" s="161"/>
      <c r="Y358" s="161"/>
      <c r="Z358" s="161"/>
      <c r="AA358" s="161"/>
      <c r="AB358" s="161"/>
      <c r="AC358" s="161"/>
      <c r="AD358" s="161"/>
      <c r="AE358" s="92"/>
      <c r="AF358" s="29"/>
      <c r="AG358" s="29"/>
      <c r="AH358" s="29"/>
      <c r="AI358" s="29"/>
      <c r="AJ358" s="29"/>
      <c r="AK358" s="29"/>
      <c r="AL358" s="332"/>
      <c r="AM358" s="262" t="str">
        <f t="shared" si="44"/>
        <v>ок</v>
      </c>
      <c r="AN358" s="262" t="str">
        <f t="shared" si="45"/>
        <v>ок</v>
      </c>
      <c r="AO358" s="262" t="str">
        <f t="shared" si="46"/>
        <v>ок</v>
      </c>
      <c r="AP358" s="262" t="str">
        <f t="shared" si="47"/>
        <v>ок</v>
      </c>
      <c r="AQ358" s="262" t="str">
        <f t="shared" si="48"/>
        <v>ок</v>
      </c>
      <c r="AR358" s="263" t="e">
        <f t="shared" si="49"/>
        <v>#DIV/0!</v>
      </c>
      <c r="AS358" s="264" t="str">
        <f t="shared" si="50"/>
        <v/>
      </c>
    </row>
    <row r="359" spans="1:45" s="102" customFormat="1" ht="12.75">
      <c r="A359" s="309"/>
      <c r="B359" s="324"/>
      <c r="C359" s="104">
        <f t="shared" si="51"/>
        <v>0</v>
      </c>
      <c r="D359" s="330"/>
      <c r="E359" s="330"/>
      <c r="F359" s="29"/>
      <c r="G359" s="330"/>
      <c r="H359" s="92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104">
        <f t="shared" si="43"/>
        <v>0</v>
      </c>
      <c r="X359" s="29"/>
      <c r="Y359" s="29"/>
      <c r="Z359" s="29"/>
      <c r="AA359" s="29"/>
      <c r="AB359" s="29"/>
      <c r="AC359" s="29"/>
      <c r="AD359" s="29"/>
      <c r="AE359" s="330"/>
      <c r="AF359" s="29"/>
      <c r="AG359" s="29"/>
      <c r="AH359" s="29"/>
      <c r="AI359" s="29"/>
      <c r="AJ359" s="29"/>
      <c r="AK359" s="29"/>
      <c r="AL359" s="29"/>
      <c r="AM359" s="262" t="str">
        <f t="shared" si="44"/>
        <v>ок</v>
      </c>
      <c r="AN359" s="262" t="str">
        <f t="shared" si="45"/>
        <v>ок</v>
      </c>
      <c r="AO359" s="262" t="str">
        <f t="shared" si="46"/>
        <v>ок</v>
      </c>
      <c r="AP359" s="262" t="str">
        <f t="shared" si="47"/>
        <v>ок</v>
      </c>
      <c r="AQ359" s="262" t="str">
        <f t="shared" si="48"/>
        <v>ок</v>
      </c>
      <c r="AR359" s="263" t="e">
        <f t="shared" si="49"/>
        <v>#DIV/0!</v>
      </c>
      <c r="AS359" s="264" t="str">
        <f t="shared" si="50"/>
        <v/>
      </c>
    </row>
    <row r="360" spans="1:45" s="102" customFormat="1" ht="12.75">
      <c r="A360" s="309"/>
      <c r="B360" s="324"/>
      <c r="C360" s="104">
        <f t="shared" si="51"/>
        <v>0</v>
      </c>
      <c r="D360" s="92"/>
      <c r="E360" s="92"/>
      <c r="F360" s="29"/>
      <c r="G360" s="92"/>
      <c r="H360" s="92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161"/>
      <c r="T360" s="161"/>
      <c r="U360" s="161"/>
      <c r="V360" s="161"/>
      <c r="W360" s="104">
        <f t="shared" si="43"/>
        <v>0</v>
      </c>
      <c r="X360" s="161"/>
      <c r="Y360" s="161"/>
      <c r="Z360" s="161"/>
      <c r="AA360" s="161"/>
      <c r="AB360" s="161"/>
      <c r="AC360" s="161"/>
      <c r="AD360" s="161"/>
      <c r="AE360" s="92"/>
      <c r="AF360" s="161"/>
      <c r="AG360" s="161"/>
      <c r="AH360" s="161"/>
      <c r="AI360" s="29"/>
      <c r="AJ360" s="29"/>
      <c r="AK360" s="29"/>
      <c r="AL360" s="29"/>
      <c r="AM360" s="262" t="str">
        <f t="shared" si="44"/>
        <v>ок</v>
      </c>
      <c r="AN360" s="262" t="str">
        <f t="shared" si="45"/>
        <v>ок</v>
      </c>
      <c r="AO360" s="262" t="str">
        <f t="shared" si="46"/>
        <v>ок</v>
      </c>
      <c r="AP360" s="262" t="str">
        <f t="shared" si="47"/>
        <v>ок</v>
      </c>
      <c r="AQ360" s="262" t="str">
        <f t="shared" si="48"/>
        <v>ок</v>
      </c>
      <c r="AR360" s="263" t="e">
        <f t="shared" si="49"/>
        <v>#DIV/0!</v>
      </c>
      <c r="AS360" s="264" t="str">
        <f t="shared" si="50"/>
        <v/>
      </c>
    </row>
    <row r="361" spans="1:45" s="102" customFormat="1" ht="12.75">
      <c r="A361" s="309"/>
      <c r="B361" s="324"/>
      <c r="C361" s="104">
        <f t="shared" si="51"/>
        <v>0</v>
      </c>
      <c r="D361" s="92"/>
      <c r="E361" s="92"/>
      <c r="F361" s="332"/>
      <c r="G361" s="92"/>
      <c r="H361" s="92"/>
      <c r="I361" s="332"/>
      <c r="J361" s="332"/>
      <c r="K361" s="29"/>
      <c r="L361" s="29"/>
      <c r="M361" s="29"/>
      <c r="N361" s="29"/>
      <c r="O361" s="29"/>
      <c r="P361" s="29"/>
      <c r="Q361" s="29"/>
      <c r="R361" s="29"/>
      <c r="S361" s="161"/>
      <c r="T361" s="161"/>
      <c r="U361" s="161"/>
      <c r="V361" s="161"/>
      <c r="W361" s="104">
        <f t="shared" si="43"/>
        <v>0</v>
      </c>
      <c r="X361" s="161"/>
      <c r="Y361" s="161"/>
      <c r="Z361" s="161"/>
      <c r="AA361" s="161"/>
      <c r="AB361" s="161"/>
      <c r="AC361" s="161"/>
      <c r="AD361" s="161"/>
      <c r="AE361" s="92"/>
      <c r="AF361" s="29"/>
      <c r="AG361" s="29"/>
      <c r="AH361" s="29"/>
      <c r="AI361" s="29"/>
      <c r="AJ361" s="29"/>
      <c r="AK361" s="29"/>
      <c r="AL361" s="29"/>
      <c r="AM361" s="262" t="str">
        <f t="shared" si="44"/>
        <v>ок</v>
      </c>
      <c r="AN361" s="262" t="str">
        <f t="shared" si="45"/>
        <v>ок</v>
      </c>
      <c r="AO361" s="262" t="str">
        <f t="shared" si="46"/>
        <v>ок</v>
      </c>
      <c r="AP361" s="262" t="str">
        <f t="shared" si="47"/>
        <v>ок</v>
      </c>
      <c r="AQ361" s="262" t="str">
        <f t="shared" si="48"/>
        <v>ок</v>
      </c>
      <c r="AR361" s="263" t="e">
        <f t="shared" si="49"/>
        <v>#DIV/0!</v>
      </c>
      <c r="AS361" s="264" t="str">
        <f t="shared" si="50"/>
        <v/>
      </c>
    </row>
    <row r="362" spans="1:45" s="102" customFormat="1" ht="12.75">
      <c r="A362" s="309"/>
      <c r="B362" s="324"/>
      <c r="C362" s="104">
        <f t="shared" si="51"/>
        <v>0</v>
      </c>
      <c r="D362" s="92"/>
      <c r="E362" s="92"/>
      <c r="F362" s="29"/>
      <c r="G362" s="92"/>
      <c r="H362" s="92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104">
        <f t="shared" si="43"/>
        <v>0</v>
      </c>
      <c r="X362" s="29"/>
      <c r="Y362" s="29"/>
      <c r="Z362" s="29"/>
      <c r="AA362" s="29"/>
      <c r="AB362" s="29"/>
      <c r="AC362" s="29"/>
      <c r="AD362" s="29"/>
      <c r="AE362" s="92"/>
      <c r="AF362" s="29"/>
      <c r="AG362" s="29"/>
      <c r="AH362" s="29"/>
      <c r="AI362" s="29"/>
      <c r="AJ362" s="29"/>
      <c r="AK362" s="29"/>
      <c r="AL362" s="29"/>
      <c r="AM362" s="262" t="str">
        <f t="shared" si="44"/>
        <v>ок</v>
      </c>
      <c r="AN362" s="262" t="str">
        <f t="shared" si="45"/>
        <v>ок</v>
      </c>
      <c r="AO362" s="262" t="str">
        <f t="shared" si="46"/>
        <v>ок</v>
      </c>
      <c r="AP362" s="262" t="str">
        <f t="shared" si="47"/>
        <v>ок</v>
      </c>
      <c r="AQ362" s="262" t="str">
        <f t="shared" si="48"/>
        <v>ок</v>
      </c>
      <c r="AR362" s="263" t="e">
        <f t="shared" si="49"/>
        <v>#DIV/0!</v>
      </c>
      <c r="AS362" s="264" t="str">
        <f t="shared" si="50"/>
        <v/>
      </c>
    </row>
    <row r="363" spans="1:45" s="102" customFormat="1" ht="12.75">
      <c r="A363" s="309"/>
      <c r="B363" s="324"/>
      <c r="C363" s="104">
        <f t="shared" si="51"/>
        <v>0</v>
      </c>
      <c r="D363" s="92"/>
      <c r="E363" s="92"/>
      <c r="F363" s="29"/>
      <c r="G363" s="92"/>
      <c r="H363" s="92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104">
        <f t="shared" si="43"/>
        <v>0</v>
      </c>
      <c r="X363" s="29"/>
      <c r="Y363" s="29"/>
      <c r="Z363" s="29"/>
      <c r="AA363" s="29"/>
      <c r="AB363" s="29"/>
      <c r="AC363" s="29"/>
      <c r="AD363" s="29"/>
      <c r="AE363" s="92"/>
      <c r="AF363" s="29"/>
      <c r="AG363" s="29"/>
      <c r="AH363" s="29"/>
      <c r="AI363" s="29"/>
      <c r="AJ363" s="29"/>
      <c r="AK363" s="29"/>
      <c r="AL363" s="162"/>
      <c r="AM363" s="262" t="str">
        <f t="shared" si="44"/>
        <v>ок</v>
      </c>
      <c r="AN363" s="262" t="str">
        <f t="shared" si="45"/>
        <v>ок</v>
      </c>
      <c r="AO363" s="262" t="str">
        <f t="shared" si="46"/>
        <v>ок</v>
      </c>
      <c r="AP363" s="262" t="str">
        <f t="shared" si="47"/>
        <v>ок</v>
      </c>
      <c r="AQ363" s="262" t="str">
        <f t="shared" si="48"/>
        <v>ок</v>
      </c>
      <c r="AR363" s="263" t="e">
        <f t="shared" si="49"/>
        <v>#DIV/0!</v>
      </c>
      <c r="AS363" s="264" t="str">
        <f t="shared" si="50"/>
        <v/>
      </c>
    </row>
    <row r="364" spans="1:45" s="102" customFormat="1" ht="12.75">
      <c r="A364" s="309"/>
      <c r="B364" s="324"/>
      <c r="C364" s="104">
        <f t="shared" si="51"/>
        <v>0</v>
      </c>
      <c r="D364" s="92"/>
      <c r="E364" s="92"/>
      <c r="F364" s="29"/>
      <c r="G364" s="92"/>
      <c r="H364" s="92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104">
        <f t="shared" si="43"/>
        <v>0</v>
      </c>
      <c r="X364" s="29"/>
      <c r="Y364" s="29"/>
      <c r="Z364" s="29"/>
      <c r="AA364" s="29"/>
      <c r="AB364" s="29"/>
      <c r="AC364" s="29"/>
      <c r="AD364" s="29"/>
      <c r="AE364" s="92"/>
      <c r="AF364" s="29"/>
      <c r="AG364" s="29"/>
      <c r="AH364" s="29"/>
      <c r="AI364" s="29"/>
      <c r="AJ364" s="29"/>
      <c r="AK364" s="29"/>
      <c r="AL364" s="332"/>
      <c r="AM364" s="262" t="str">
        <f t="shared" si="44"/>
        <v>ок</v>
      </c>
      <c r="AN364" s="262" t="str">
        <f t="shared" si="45"/>
        <v>ок</v>
      </c>
      <c r="AO364" s="262" t="str">
        <f t="shared" si="46"/>
        <v>ок</v>
      </c>
      <c r="AP364" s="262" t="str">
        <f t="shared" si="47"/>
        <v>ок</v>
      </c>
      <c r="AQ364" s="262" t="str">
        <f t="shared" si="48"/>
        <v>ок</v>
      </c>
      <c r="AR364" s="263" t="e">
        <f t="shared" si="49"/>
        <v>#DIV/0!</v>
      </c>
      <c r="AS364" s="264" t="str">
        <f t="shared" si="50"/>
        <v/>
      </c>
    </row>
    <row r="365" spans="1:45" s="102" customFormat="1" ht="12.75">
      <c r="A365" s="314"/>
      <c r="B365" s="325"/>
      <c r="C365" s="104">
        <f t="shared" si="51"/>
        <v>0</v>
      </c>
      <c r="D365" s="92"/>
      <c r="E365" s="29"/>
      <c r="F365" s="214"/>
      <c r="G365" s="214"/>
      <c r="H365" s="214"/>
      <c r="I365" s="214"/>
      <c r="J365" s="29"/>
      <c r="K365" s="214"/>
      <c r="L365" s="214"/>
      <c r="M365" s="214"/>
      <c r="N365" s="214"/>
      <c r="O365" s="214"/>
      <c r="P365" s="214"/>
      <c r="Q365" s="214"/>
      <c r="R365" s="214"/>
      <c r="S365" s="29"/>
      <c r="T365" s="214"/>
      <c r="U365" s="214"/>
      <c r="V365" s="214"/>
      <c r="W365" s="104">
        <f t="shared" si="43"/>
        <v>0</v>
      </c>
      <c r="X365" s="214"/>
      <c r="Y365" s="214"/>
      <c r="Z365" s="214"/>
      <c r="AA365" s="214"/>
      <c r="AB365" s="214"/>
      <c r="AC365" s="214"/>
      <c r="AD365" s="29"/>
      <c r="AE365" s="29"/>
      <c r="AF365" s="29"/>
      <c r="AG365" s="29"/>
      <c r="AH365" s="29"/>
      <c r="AI365" s="29"/>
      <c r="AJ365" s="29"/>
      <c r="AK365" s="29"/>
      <c r="AL365" s="29"/>
      <c r="AM365" s="262" t="str">
        <f t="shared" si="44"/>
        <v>ок</v>
      </c>
      <c r="AN365" s="262" t="str">
        <f t="shared" si="45"/>
        <v>ок</v>
      </c>
      <c r="AO365" s="262" t="str">
        <f t="shared" si="46"/>
        <v>ок</v>
      </c>
      <c r="AP365" s="262" t="str">
        <f t="shared" si="47"/>
        <v>ок</v>
      </c>
      <c r="AQ365" s="262" t="str">
        <f t="shared" si="48"/>
        <v>ок</v>
      </c>
      <c r="AR365" s="263" t="e">
        <f t="shared" si="49"/>
        <v>#DIV/0!</v>
      </c>
      <c r="AS365" s="264" t="str">
        <f t="shared" si="50"/>
        <v/>
      </c>
    </row>
    <row r="366" spans="1:45" s="102" customFormat="1" ht="12.75">
      <c r="A366" s="347"/>
      <c r="B366" s="324"/>
      <c r="C366" s="104">
        <f t="shared" si="51"/>
        <v>0</v>
      </c>
      <c r="D366" s="92"/>
      <c r="E366" s="92"/>
      <c r="F366" s="29"/>
      <c r="G366" s="92"/>
      <c r="H366" s="92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161"/>
      <c r="T366" s="161"/>
      <c r="U366" s="161"/>
      <c r="V366" s="161"/>
      <c r="W366" s="104">
        <f t="shared" si="43"/>
        <v>0</v>
      </c>
      <c r="X366" s="161"/>
      <c r="Y366" s="161"/>
      <c r="Z366" s="161"/>
      <c r="AA366" s="161"/>
      <c r="AB366" s="161"/>
      <c r="AC366" s="161"/>
      <c r="AD366" s="161"/>
      <c r="AE366" s="92"/>
      <c r="AF366" s="161"/>
      <c r="AG366" s="161"/>
      <c r="AH366" s="161"/>
      <c r="AI366" s="29"/>
      <c r="AJ366" s="29"/>
      <c r="AK366" s="29"/>
      <c r="AL366" s="332"/>
      <c r="AM366" s="262" t="str">
        <f t="shared" si="44"/>
        <v>ок</v>
      </c>
      <c r="AN366" s="262" t="str">
        <f t="shared" si="45"/>
        <v>ок</v>
      </c>
      <c r="AO366" s="262" t="str">
        <f t="shared" si="46"/>
        <v>ок</v>
      </c>
      <c r="AP366" s="262" t="str">
        <f t="shared" si="47"/>
        <v>ок</v>
      </c>
      <c r="AQ366" s="262" t="str">
        <f t="shared" si="48"/>
        <v>ок</v>
      </c>
      <c r="AR366" s="263" t="e">
        <f t="shared" si="49"/>
        <v>#DIV/0!</v>
      </c>
      <c r="AS366" s="264" t="str">
        <f t="shared" si="50"/>
        <v/>
      </c>
    </row>
    <row r="367" spans="1:45" s="102" customFormat="1" ht="12.75">
      <c r="A367" s="309"/>
      <c r="B367" s="324"/>
      <c r="C367" s="104">
        <f t="shared" si="51"/>
        <v>0</v>
      </c>
      <c r="D367" s="92"/>
      <c r="E367" s="92"/>
      <c r="F367" s="29"/>
      <c r="G367" s="92"/>
      <c r="H367" s="92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104">
        <f t="shared" si="43"/>
        <v>0</v>
      </c>
      <c r="X367" s="29"/>
      <c r="Y367" s="29"/>
      <c r="Z367" s="29"/>
      <c r="AA367" s="29"/>
      <c r="AB367" s="29"/>
      <c r="AC367" s="29"/>
      <c r="AD367" s="29"/>
      <c r="AE367" s="92"/>
      <c r="AF367" s="29"/>
      <c r="AG367" s="29"/>
      <c r="AH367" s="29"/>
      <c r="AI367" s="29"/>
      <c r="AJ367" s="29"/>
      <c r="AK367" s="29"/>
      <c r="AL367" s="332"/>
      <c r="AM367" s="262" t="str">
        <f t="shared" si="44"/>
        <v>ок</v>
      </c>
      <c r="AN367" s="262" t="str">
        <f t="shared" si="45"/>
        <v>ок</v>
      </c>
      <c r="AO367" s="262" t="str">
        <f t="shared" si="46"/>
        <v>ок</v>
      </c>
      <c r="AP367" s="262" t="str">
        <f t="shared" si="47"/>
        <v>ок</v>
      </c>
      <c r="AQ367" s="262" t="str">
        <f t="shared" si="48"/>
        <v>ок</v>
      </c>
      <c r="AR367" s="263" t="e">
        <f t="shared" si="49"/>
        <v>#DIV/0!</v>
      </c>
      <c r="AS367" s="264" t="str">
        <f t="shared" si="50"/>
        <v/>
      </c>
    </row>
    <row r="368" spans="1:45" s="102" customFormat="1" ht="12.75">
      <c r="A368" s="309"/>
      <c r="B368" s="324"/>
      <c r="C368" s="104">
        <f t="shared" si="51"/>
        <v>0</v>
      </c>
      <c r="D368" s="92"/>
      <c r="E368" s="92"/>
      <c r="F368" s="332"/>
      <c r="G368" s="92"/>
      <c r="H368" s="92"/>
      <c r="I368" s="332"/>
      <c r="J368" s="332"/>
      <c r="K368" s="332"/>
      <c r="L368" s="332"/>
      <c r="M368" s="332"/>
      <c r="N368" s="332"/>
      <c r="O368" s="332"/>
      <c r="P368" s="332"/>
      <c r="Q368" s="332"/>
      <c r="R368" s="332"/>
      <c r="S368" s="332"/>
      <c r="T368" s="332"/>
      <c r="U368" s="332"/>
      <c r="V368" s="332"/>
      <c r="W368" s="104">
        <f t="shared" si="43"/>
        <v>0</v>
      </c>
      <c r="X368" s="332"/>
      <c r="Y368" s="332"/>
      <c r="Z368" s="332"/>
      <c r="AA368" s="332"/>
      <c r="AB368" s="332"/>
      <c r="AC368" s="332"/>
      <c r="AD368" s="332"/>
      <c r="AE368" s="92"/>
      <c r="AF368" s="332"/>
      <c r="AG368" s="332"/>
      <c r="AH368" s="332"/>
      <c r="AI368" s="332"/>
      <c r="AJ368" s="332"/>
      <c r="AK368" s="332"/>
      <c r="AL368" s="332"/>
      <c r="AM368" s="262" t="str">
        <f t="shared" si="44"/>
        <v>ок</v>
      </c>
      <c r="AN368" s="262" t="str">
        <f t="shared" si="45"/>
        <v>ок</v>
      </c>
      <c r="AO368" s="262" t="str">
        <f t="shared" si="46"/>
        <v>ок</v>
      </c>
      <c r="AP368" s="262" t="str">
        <f t="shared" si="47"/>
        <v>ок</v>
      </c>
      <c r="AQ368" s="262" t="str">
        <f t="shared" si="48"/>
        <v>ок</v>
      </c>
      <c r="AR368" s="263" t="e">
        <f t="shared" si="49"/>
        <v>#DIV/0!</v>
      </c>
      <c r="AS368" s="264" t="str">
        <f t="shared" si="50"/>
        <v/>
      </c>
    </row>
    <row r="369" spans="1:45" s="102" customFormat="1" ht="12.75">
      <c r="A369" s="309"/>
      <c r="B369" s="324"/>
      <c r="C369" s="104">
        <f t="shared" si="51"/>
        <v>0</v>
      </c>
      <c r="D369" s="92"/>
      <c r="E369" s="92"/>
      <c r="F369" s="29"/>
      <c r="G369" s="92"/>
      <c r="H369" s="92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104">
        <f t="shared" si="43"/>
        <v>0</v>
      </c>
      <c r="X369" s="29"/>
      <c r="Y369" s="29"/>
      <c r="Z369" s="29"/>
      <c r="AA369" s="29"/>
      <c r="AB369" s="29"/>
      <c r="AC369" s="29"/>
      <c r="AD369" s="29"/>
      <c r="AE369" s="92"/>
      <c r="AF369" s="29"/>
      <c r="AG369" s="29"/>
      <c r="AH369" s="29"/>
      <c r="AI369" s="29"/>
      <c r="AJ369" s="29"/>
      <c r="AK369" s="29"/>
      <c r="AL369" s="332"/>
      <c r="AM369" s="262" t="str">
        <f t="shared" si="44"/>
        <v>ок</v>
      </c>
      <c r="AN369" s="262" t="str">
        <f t="shared" si="45"/>
        <v>ок</v>
      </c>
      <c r="AO369" s="262" t="str">
        <f t="shared" si="46"/>
        <v>ок</v>
      </c>
      <c r="AP369" s="262" t="str">
        <f t="shared" si="47"/>
        <v>ок</v>
      </c>
      <c r="AQ369" s="262" t="str">
        <f t="shared" si="48"/>
        <v>ок</v>
      </c>
      <c r="AR369" s="263" t="e">
        <f t="shared" si="49"/>
        <v>#DIV/0!</v>
      </c>
      <c r="AS369" s="264" t="str">
        <f t="shared" si="50"/>
        <v/>
      </c>
    </row>
    <row r="370" spans="1:45" s="102" customFormat="1" ht="12.75">
      <c r="A370" s="309"/>
      <c r="B370" s="324"/>
      <c r="C370" s="104">
        <f t="shared" si="51"/>
        <v>0</v>
      </c>
      <c r="D370" s="330"/>
      <c r="E370" s="330"/>
      <c r="F370" s="29"/>
      <c r="G370" s="330"/>
      <c r="H370" s="330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104">
        <f t="shared" si="43"/>
        <v>0</v>
      </c>
      <c r="X370" s="29"/>
      <c r="Y370" s="29"/>
      <c r="Z370" s="29"/>
      <c r="AA370" s="29"/>
      <c r="AB370" s="29"/>
      <c r="AC370" s="29"/>
      <c r="AD370" s="29"/>
      <c r="AE370" s="330"/>
      <c r="AF370" s="29"/>
      <c r="AG370" s="29"/>
      <c r="AH370" s="29"/>
      <c r="AI370" s="29"/>
      <c r="AJ370" s="29"/>
      <c r="AK370" s="29"/>
      <c r="AL370" s="332"/>
      <c r="AM370" s="262" t="str">
        <f t="shared" si="44"/>
        <v>ок</v>
      </c>
      <c r="AN370" s="262" t="str">
        <f t="shared" si="45"/>
        <v>ок</v>
      </c>
      <c r="AO370" s="262" t="str">
        <f t="shared" si="46"/>
        <v>ок</v>
      </c>
      <c r="AP370" s="262" t="str">
        <f t="shared" si="47"/>
        <v>ок</v>
      </c>
      <c r="AQ370" s="262" t="str">
        <f t="shared" si="48"/>
        <v>ок</v>
      </c>
      <c r="AR370" s="263" t="e">
        <f t="shared" si="49"/>
        <v>#DIV/0!</v>
      </c>
      <c r="AS370" s="264" t="str">
        <f t="shared" si="50"/>
        <v/>
      </c>
    </row>
    <row r="371" spans="1:45" s="102" customFormat="1" ht="12.75">
      <c r="A371" s="309"/>
      <c r="B371" s="324"/>
      <c r="C371" s="104">
        <f t="shared" si="51"/>
        <v>0</v>
      </c>
      <c r="D371" s="92"/>
      <c r="E371" s="92"/>
      <c r="F371" s="29"/>
      <c r="G371" s="92"/>
      <c r="H371" s="92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104">
        <f t="shared" si="43"/>
        <v>0</v>
      </c>
      <c r="X371" s="29"/>
      <c r="Y371" s="29"/>
      <c r="Z371" s="29"/>
      <c r="AA371" s="29"/>
      <c r="AB371" s="29"/>
      <c r="AC371" s="29"/>
      <c r="AD371" s="29"/>
      <c r="AE371" s="92"/>
      <c r="AF371" s="29"/>
      <c r="AG371" s="29"/>
      <c r="AH371" s="29"/>
      <c r="AI371" s="29"/>
      <c r="AJ371" s="29"/>
      <c r="AK371" s="29"/>
      <c r="AL371" s="29"/>
      <c r="AM371" s="262" t="str">
        <f t="shared" si="44"/>
        <v>ок</v>
      </c>
      <c r="AN371" s="262" t="str">
        <f t="shared" si="45"/>
        <v>ок</v>
      </c>
      <c r="AO371" s="262" t="str">
        <f t="shared" si="46"/>
        <v>ок</v>
      </c>
      <c r="AP371" s="262" t="str">
        <f t="shared" si="47"/>
        <v>ок</v>
      </c>
      <c r="AQ371" s="262" t="str">
        <f t="shared" si="48"/>
        <v>ок</v>
      </c>
      <c r="AR371" s="263" t="e">
        <f t="shared" si="49"/>
        <v>#DIV/0!</v>
      </c>
      <c r="AS371" s="264" t="str">
        <f t="shared" si="50"/>
        <v/>
      </c>
    </row>
    <row r="372" spans="1:45" s="102" customFormat="1" ht="12.75">
      <c r="A372" s="309"/>
      <c r="B372" s="324"/>
      <c r="C372" s="104">
        <f t="shared" si="51"/>
        <v>0</v>
      </c>
      <c r="D372" s="92"/>
      <c r="E372" s="92"/>
      <c r="F372" s="29"/>
      <c r="G372" s="92"/>
      <c r="H372" s="92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104">
        <f t="shared" si="43"/>
        <v>0</v>
      </c>
      <c r="X372" s="29"/>
      <c r="Y372" s="29"/>
      <c r="Z372" s="29"/>
      <c r="AA372" s="29"/>
      <c r="AB372" s="29"/>
      <c r="AC372" s="29"/>
      <c r="AD372" s="29"/>
      <c r="AE372" s="92"/>
      <c r="AF372" s="29"/>
      <c r="AG372" s="29"/>
      <c r="AH372" s="29"/>
      <c r="AI372" s="29"/>
      <c r="AJ372" s="29"/>
      <c r="AK372" s="29"/>
      <c r="AL372" s="332"/>
      <c r="AM372" s="262" t="str">
        <f t="shared" si="44"/>
        <v>ок</v>
      </c>
      <c r="AN372" s="262" t="str">
        <f t="shared" si="45"/>
        <v>ок</v>
      </c>
      <c r="AO372" s="262" t="str">
        <f t="shared" si="46"/>
        <v>ок</v>
      </c>
      <c r="AP372" s="262" t="str">
        <f t="shared" si="47"/>
        <v>ок</v>
      </c>
      <c r="AQ372" s="262" t="str">
        <f t="shared" si="48"/>
        <v>ок</v>
      </c>
      <c r="AR372" s="263" t="e">
        <f t="shared" si="49"/>
        <v>#DIV/0!</v>
      </c>
      <c r="AS372" s="264" t="str">
        <f t="shared" si="50"/>
        <v/>
      </c>
    </row>
    <row r="373" spans="1:45" s="102" customFormat="1" ht="12.75">
      <c r="A373" s="309"/>
      <c r="B373" s="324"/>
      <c r="C373" s="104">
        <f t="shared" si="51"/>
        <v>0</v>
      </c>
      <c r="D373" s="92"/>
      <c r="E373" s="92"/>
      <c r="F373" s="29"/>
      <c r="G373" s="92"/>
      <c r="H373" s="92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161"/>
      <c r="T373" s="161"/>
      <c r="U373" s="161"/>
      <c r="V373" s="161"/>
      <c r="W373" s="104">
        <f t="shared" si="43"/>
        <v>0</v>
      </c>
      <c r="X373" s="29"/>
      <c r="Y373" s="29"/>
      <c r="Z373" s="29"/>
      <c r="AA373" s="29"/>
      <c r="AB373" s="29"/>
      <c r="AC373" s="29"/>
      <c r="AD373" s="29"/>
      <c r="AE373" s="92"/>
      <c r="AF373" s="29"/>
      <c r="AG373" s="29"/>
      <c r="AH373" s="29"/>
      <c r="AI373" s="29"/>
      <c r="AJ373" s="29"/>
      <c r="AK373" s="29"/>
      <c r="AL373" s="29"/>
      <c r="AM373" s="262" t="str">
        <f t="shared" si="44"/>
        <v>ок</v>
      </c>
      <c r="AN373" s="262" t="str">
        <f t="shared" si="45"/>
        <v>ок</v>
      </c>
      <c r="AO373" s="262" t="str">
        <f t="shared" si="46"/>
        <v>ок</v>
      </c>
      <c r="AP373" s="262" t="str">
        <f t="shared" si="47"/>
        <v>ок</v>
      </c>
      <c r="AQ373" s="262" t="str">
        <f t="shared" si="48"/>
        <v>ок</v>
      </c>
      <c r="AR373" s="263" t="e">
        <f t="shared" si="49"/>
        <v>#DIV/0!</v>
      </c>
      <c r="AS373" s="264" t="str">
        <f t="shared" si="50"/>
        <v/>
      </c>
    </row>
    <row r="374" spans="1:45" s="102" customFormat="1" ht="12.75">
      <c r="A374" s="309"/>
      <c r="B374" s="324"/>
      <c r="C374" s="104">
        <f t="shared" si="51"/>
        <v>0</v>
      </c>
      <c r="D374" s="92"/>
      <c r="E374" s="92"/>
      <c r="F374" s="29"/>
      <c r="G374" s="92"/>
      <c r="H374" s="92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104">
        <f t="shared" si="43"/>
        <v>0</v>
      </c>
      <c r="X374" s="29"/>
      <c r="Y374" s="29"/>
      <c r="Z374" s="29"/>
      <c r="AA374" s="29"/>
      <c r="AB374" s="29"/>
      <c r="AC374" s="29"/>
      <c r="AD374" s="29"/>
      <c r="AE374" s="92"/>
      <c r="AF374" s="29"/>
      <c r="AG374" s="29"/>
      <c r="AH374" s="29"/>
      <c r="AI374" s="29"/>
      <c r="AJ374" s="29"/>
      <c r="AK374" s="29"/>
      <c r="AL374" s="29"/>
      <c r="AM374" s="262" t="str">
        <f t="shared" si="44"/>
        <v>ок</v>
      </c>
      <c r="AN374" s="262" t="str">
        <f t="shared" si="45"/>
        <v>ок</v>
      </c>
      <c r="AO374" s="262" t="str">
        <f t="shared" si="46"/>
        <v>ок</v>
      </c>
      <c r="AP374" s="262" t="str">
        <f t="shared" si="47"/>
        <v>ок</v>
      </c>
      <c r="AQ374" s="262" t="str">
        <f t="shared" si="48"/>
        <v>ок</v>
      </c>
      <c r="AR374" s="263" t="e">
        <f t="shared" si="49"/>
        <v>#DIV/0!</v>
      </c>
      <c r="AS374" s="264" t="str">
        <f t="shared" si="50"/>
        <v/>
      </c>
    </row>
    <row r="375" spans="1:45" s="102" customFormat="1" ht="12.75">
      <c r="A375" s="309"/>
      <c r="B375" s="324"/>
      <c r="C375" s="104">
        <f t="shared" si="51"/>
        <v>0</v>
      </c>
      <c r="D375" s="92"/>
      <c r="E375" s="92"/>
      <c r="F375" s="29"/>
      <c r="G375" s="92"/>
      <c r="H375" s="92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104">
        <f t="shared" si="43"/>
        <v>0</v>
      </c>
      <c r="X375" s="29"/>
      <c r="Y375" s="29"/>
      <c r="Z375" s="29"/>
      <c r="AA375" s="29"/>
      <c r="AB375" s="29"/>
      <c r="AC375" s="29"/>
      <c r="AD375" s="29"/>
      <c r="AE375" s="92"/>
      <c r="AF375" s="29"/>
      <c r="AG375" s="29"/>
      <c r="AH375" s="29"/>
      <c r="AI375" s="29"/>
      <c r="AJ375" s="29"/>
      <c r="AK375" s="29"/>
      <c r="AL375" s="29"/>
      <c r="AM375" s="262" t="str">
        <f t="shared" si="44"/>
        <v>ок</v>
      </c>
      <c r="AN375" s="262" t="str">
        <f t="shared" si="45"/>
        <v>ок</v>
      </c>
      <c r="AO375" s="262" t="str">
        <f t="shared" si="46"/>
        <v>ок</v>
      </c>
      <c r="AP375" s="262" t="str">
        <f t="shared" si="47"/>
        <v>ок</v>
      </c>
      <c r="AQ375" s="262" t="str">
        <f t="shared" si="48"/>
        <v>ок</v>
      </c>
      <c r="AR375" s="263" t="e">
        <f t="shared" si="49"/>
        <v>#DIV/0!</v>
      </c>
      <c r="AS375" s="264" t="str">
        <f t="shared" si="50"/>
        <v/>
      </c>
    </row>
    <row r="376" spans="1:45" s="102" customFormat="1" ht="12.75">
      <c r="A376" s="309"/>
      <c r="B376" s="324"/>
      <c r="C376" s="104">
        <f t="shared" si="51"/>
        <v>0</v>
      </c>
      <c r="D376" s="92"/>
      <c r="E376" s="92"/>
      <c r="F376" s="29"/>
      <c r="G376" s="92"/>
      <c r="H376" s="92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104">
        <f t="shared" si="43"/>
        <v>0</v>
      </c>
      <c r="X376" s="29"/>
      <c r="Y376" s="29"/>
      <c r="Z376" s="29"/>
      <c r="AA376" s="29"/>
      <c r="AB376" s="29"/>
      <c r="AC376" s="29"/>
      <c r="AD376" s="29"/>
      <c r="AE376" s="92"/>
      <c r="AF376" s="29"/>
      <c r="AG376" s="29"/>
      <c r="AH376" s="29"/>
      <c r="AI376" s="29"/>
      <c r="AJ376" s="29"/>
      <c r="AK376" s="29"/>
      <c r="AL376" s="332"/>
      <c r="AM376" s="262" t="str">
        <f t="shared" si="44"/>
        <v>ок</v>
      </c>
      <c r="AN376" s="262" t="str">
        <f t="shared" si="45"/>
        <v>ок</v>
      </c>
      <c r="AO376" s="262" t="str">
        <f t="shared" si="46"/>
        <v>ок</v>
      </c>
      <c r="AP376" s="262" t="str">
        <f t="shared" si="47"/>
        <v>ок</v>
      </c>
      <c r="AQ376" s="262" t="str">
        <f t="shared" si="48"/>
        <v>ок</v>
      </c>
      <c r="AR376" s="263" t="e">
        <f t="shared" si="49"/>
        <v>#DIV/0!</v>
      </c>
      <c r="AS376" s="264" t="str">
        <f t="shared" si="50"/>
        <v/>
      </c>
    </row>
    <row r="377" spans="1:45" s="102" customFormat="1" ht="12.75">
      <c r="A377" s="315"/>
      <c r="B377" s="324"/>
      <c r="C377" s="104">
        <f t="shared" si="51"/>
        <v>0</v>
      </c>
      <c r="D377" s="330"/>
      <c r="E377" s="330"/>
      <c r="F377" s="29"/>
      <c r="G377" s="330"/>
      <c r="H377" s="92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104">
        <f t="shared" si="43"/>
        <v>0</v>
      </c>
      <c r="X377" s="29"/>
      <c r="Y377" s="29"/>
      <c r="Z377" s="29"/>
      <c r="AA377" s="29"/>
      <c r="AB377" s="29"/>
      <c r="AC377" s="29"/>
      <c r="AD377" s="29"/>
      <c r="AE377" s="92"/>
      <c r="AF377" s="29"/>
      <c r="AG377" s="29"/>
      <c r="AH377" s="29"/>
      <c r="AI377" s="29"/>
      <c r="AJ377" s="29"/>
      <c r="AK377" s="29"/>
      <c r="AL377" s="29"/>
      <c r="AM377" s="262" t="str">
        <f t="shared" si="44"/>
        <v>ок</v>
      </c>
      <c r="AN377" s="262" t="str">
        <f t="shared" si="45"/>
        <v>ок</v>
      </c>
      <c r="AO377" s="262" t="str">
        <f t="shared" si="46"/>
        <v>ок</v>
      </c>
      <c r="AP377" s="262" t="str">
        <f t="shared" si="47"/>
        <v>ок</v>
      </c>
      <c r="AQ377" s="262" t="str">
        <f t="shared" si="48"/>
        <v>ок</v>
      </c>
      <c r="AR377" s="263" t="e">
        <f t="shared" si="49"/>
        <v>#DIV/0!</v>
      </c>
      <c r="AS377" s="264" t="str">
        <f t="shared" si="50"/>
        <v/>
      </c>
    </row>
    <row r="378" spans="1:45" s="102" customFormat="1" ht="12.75">
      <c r="A378" s="154"/>
      <c r="B378" s="324"/>
      <c r="C378" s="104">
        <f t="shared" si="51"/>
        <v>0</v>
      </c>
      <c r="D378" s="92"/>
      <c r="E378" s="92"/>
      <c r="F378" s="29"/>
      <c r="G378" s="92"/>
      <c r="H378" s="92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161"/>
      <c r="T378" s="161"/>
      <c r="U378" s="161"/>
      <c r="V378" s="161"/>
      <c r="W378" s="104">
        <f t="shared" si="43"/>
        <v>0</v>
      </c>
      <c r="X378" s="29"/>
      <c r="Y378" s="29"/>
      <c r="Z378" s="29"/>
      <c r="AA378" s="29"/>
      <c r="AB378" s="29"/>
      <c r="AC378" s="29"/>
      <c r="AD378" s="29"/>
      <c r="AE378" s="92"/>
      <c r="AF378" s="29"/>
      <c r="AG378" s="29"/>
      <c r="AH378" s="29"/>
      <c r="AI378" s="29"/>
      <c r="AJ378" s="29"/>
      <c r="AK378" s="29"/>
      <c r="AL378" s="29"/>
      <c r="AM378" s="262" t="str">
        <f t="shared" si="44"/>
        <v>ок</v>
      </c>
      <c r="AN378" s="262" t="str">
        <f t="shared" si="45"/>
        <v>ок</v>
      </c>
      <c r="AO378" s="262" t="str">
        <f t="shared" si="46"/>
        <v>ок</v>
      </c>
      <c r="AP378" s="262" t="str">
        <f t="shared" si="47"/>
        <v>ок</v>
      </c>
      <c r="AQ378" s="262" t="str">
        <f t="shared" si="48"/>
        <v>ок</v>
      </c>
      <c r="AR378" s="263" t="e">
        <f t="shared" si="49"/>
        <v>#DIV/0!</v>
      </c>
      <c r="AS378" s="264" t="str">
        <f t="shared" si="50"/>
        <v/>
      </c>
    </row>
    <row r="379" spans="1:45" s="102" customFormat="1" ht="12.75">
      <c r="A379" s="349"/>
      <c r="B379" s="324"/>
      <c r="C379" s="104">
        <f t="shared" si="51"/>
        <v>0</v>
      </c>
      <c r="D379" s="92"/>
      <c r="E379" s="92"/>
      <c r="F379" s="29"/>
      <c r="G379" s="92"/>
      <c r="H379" s="92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104">
        <f t="shared" si="43"/>
        <v>0</v>
      </c>
      <c r="X379" s="29"/>
      <c r="Y379" s="29"/>
      <c r="Z379" s="29"/>
      <c r="AA379" s="29"/>
      <c r="AB379" s="29"/>
      <c r="AC379" s="29"/>
      <c r="AD379" s="29"/>
      <c r="AE379" s="92"/>
      <c r="AF379" s="29"/>
      <c r="AG379" s="29"/>
      <c r="AH379" s="29"/>
      <c r="AI379" s="29"/>
      <c r="AJ379" s="29"/>
      <c r="AK379" s="29"/>
      <c r="AL379" s="332"/>
      <c r="AM379" s="262" t="str">
        <f t="shared" si="44"/>
        <v>ок</v>
      </c>
      <c r="AN379" s="262" t="str">
        <f t="shared" si="45"/>
        <v>ок</v>
      </c>
      <c r="AO379" s="262" t="str">
        <f t="shared" si="46"/>
        <v>ок</v>
      </c>
      <c r="AP379" s="262" t="str">
        <f t="shared" si="47"/>
        <v>ок</v>
      </c>
      <c r="AQ379" s="262" t="str">
        <f t="shared" si="48"/>
        <v>ок</v>
      </c>
      <c r="AR379" s="263" t="e">
        <f t="shared" si="49"/>
        <v>#DIV/0!</v>
      </c>
      <c r="AS379" s="264" t="str">
        <f t="shared" si="50"/>
        <v/>
      </c>
    </row>
    <row r="380" spans="1:45" s="102" customFormat="1" ht="12.75">
      <c r="A380" s="309"/>
      <c r="B380" s="324"/>
      <c r="C380" s="104">
        <f t="shared" si="51"/>
        <v>0</v>
      </c>
      <c r="D380" s="92"/>
      <c r="E380" s="92"/>
      <c r="F380" s="332"/>
      <c r="G380" s="92"/>
      <c r="H380" s="92"/>
      <c r="I380" s="29"/>
      <c r="J380" s="332"/>
      <c r="K380" s="29"/>
      <c r="L380" s="29"/>
      <c r="M380" s="29"/>
      <c r="N380" s="332"/>
      <c r="O380" s="29"/>
      <c r="P380" s="29"/>
      <c r="Q380" s="29"/>
      <c r="R380" s="29"/>
      <c r="S380" s="332"/>
      <c r="T380" s="332"/>
      <c r="U380" s="29"/>
      <c r="V380" s="29"/>
      <c r="W380" s="104">
        <f t="shared" si="43"/>
        <v>0</v>
      </c>
      <c r="X380" s="29"/>
      <c r="Y380" s="29"/>
      <c r="Z380" s="29"/>
      <c r="AA380" s="29"/>
      <c r="AB380" s="29"/>
      <c r="AC380" s="29"/>
      <c r="AD380" s="332"/>
      <c r="AE380" s="92"/>
      <c r="AF380" s="332"/>
      <c r="AG380" s="332"/>
      <c r="AH380" s="332"/>
      <c r="AI380" s="332"/>
      <c r="AJ380" s="332"/>
      <c r="AK380" s="332"/>
      <c r="AL380" s="332"/>
      <c r="AM380" s="262" t="str">
        <f t="shared" si="44"/>
        <v>ок</v>
      </c>
      <c r="AN380" s="262" t="str">
        <f t="shared" si="45"/>
        <v>ок</v>
      </c>
      <c r="AO380" s="262" t="str">
        <f t="shared" si="46"/>
        <v>ок</v>
      </c>
      <c r="AP380" s="262" t="str">
        <f t="shared" si="47"/>
        <v>ок</v>
      </c>
      <c r="AQ380" s="262" t="str">
        <f t="shared" si="48"/>
        <v>ок</v>
      </c>
      <c r="AR380" s="263" t="e">
        <f t="shared" si="49"/>
        <v>#DIV/0!</v>
      </c>
      <c r="AS380" s="264" t="str">
        <f t="shared" si="50"/>
        <v/>
      </c>
    </row>
    <row r="381" spans="1:45" s="102" customFormat="1" ht="12.75">
      <c r="A381" s="309"/>
      <c r="B381" s="324"/>
      <c r="C381" s="104">
        <f t="shared" si="51"/>
        <v>0</v>
      </c>
      <c r="D381" s="92"/>
      <c r="E381" s="92"/>
      <c r="F381" s="29"/>
      <c r="G381" s="92"/>
      <c r="H381" s="92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104">
        <f t="shared" si="43"/>
        <v>0</v>
      </c>
      <c r="X381" s="29"/>
      <c r="Y381" s="29"/>
      <c r="Z381" s="29"/>
      <c r="AA381" s="29"/>
      <c r="AB381" s="29"/>
      <c r="AC381" s="29"/>
      <c r="AD381" s="29"/>
      <c r="AE381" s="92"/>
      <c r="AF381" s="29"/>
      <c r="AG381" s="29"/>
      <c r="AH381" s="29"/>
      <c r="AI381" s="29"/>
      <c r="AJ381" s="29"/>
      <c r="AK381" s="29"/>
      <c r="AL381" s="332"/>
      <c r="AM381" s="262" t="str">
        <f t="shared" si="44"/>
        <v>ок</v>
      </c>
      <c r="AN381" s="262" t="str">
        <f t="shared" si="45"/>
        <v>ок</v>
      </c>
      <c r="AO381" s="262" t="str">
        <f t="shared" si="46"/>
        <v>ок</v>
      </c>
      <c r="AP381" s="262" t="str">
        <f t="shared" si="47"/>
        <v>ок</v>
      </c>
      <c r="AQ381" s="262" t="str">
        <f t="shared" si="48"/>
        <v>ок</v>
      </c>
      <c r="AR381" s="263" t="e">
        <f t="shared" si="49"/>
        <v>#DIV/0!</v>
      </c>
      <c r="AS381" s="264" t="str">
        <f t="shared" si="50"/>
        <v/>
      </c>
    </row>
    <row r="382" spans="1:45" s="102" customFormat="1" ht="12.75">
      <c r="A382" s="309"/>
      <c r="B382" s="324"/>
      <c r="C382" s="104">
        <f t="shared" si="51"/>
        <v>0</v>
      </c>
      <c r="D382" s="92"/>
      <c r="E382" s="92"/>
      <c r="F382" s="332"/>
      <c r="G382" s="92"/>
      <c r="H382" s="92"/>
      <c r="I382" s="332"/>
      <c r="J382" s="332"/>
      <c r="K382" s="332"/>
      <c r="L382" s="332"/>
      <c r="M382" s="332"/>
      <c r="N382" s="332"/>
      <c r="O382" s="332"/>
      <c r="P382" s="332"/>
      <c r="Q382" s="332"/>
      <c r="R382" s="332"/>
      <c r="S382" s="332"/>
      <c r="T382" s="332"/>
      <c r="U382" s="332"/>
      <c r="V382" s="332"/>
      <c r="W382" s="104">
        <f t="shared" si="43"/>
        <v>0</v>
      </c>
      <c r="X382" s="332"/>
      <c r="Y382" s="332"/>
      <c r="Z382" s="332"/>
      <c r="AA382" s="332"/>
      <c r="AB382" s="332"/>
      <c r="AC382" s="332"/>
      <c r="AD382" s="332"/>
      <c r="AE382" s="92"/>
      <c r="AF382" s="332"/>
      <c r="AG382" s="332"/>
      <c r="AH382" s="29"/>
      <c r="AI382" s="29"/>
      <c r="AJ382" s="29"/>
      <c r="AK382" s="29"/>
      <c r="AL382" s="332"/>
      <c r="AM382" s="262" t="str">
        <f t="shared" si="44"/>
        <v>ок</v>
      </c>
      <c r="AN382" s="262" t="str">
        <f t="shared" si="45"/>
        <v>ок</v>
      </c>
      <c r="AO382" s="262" t="str">
        <f t="shared" si="46"/>
        <v>ок</v>
      </c>
      <c r="AP382" s="262" t="str">
        <f t="shared" si="47"/>
        <v>ок</v>
      </c>
      <c r="AQ382" s="262" t="str">
        <f t="shared" si="48"/>
        <v>ок</v>
      </c>
      <c r="AR382" s="263" t="e">
        <f t="shared" si="49"/>
        <v>#DIV/0!</v>
      </c>
      <c r="AS382" s="264" t="str">
        <f t="shared" si="50"/>
        <v/>
      </c>
    </row>
    <row r="383" spans="1:45" s="102" customFormat="1" ht="12.75">
      <c r="A383" s="309"/>
      <c r="B383" s="324"/>
      <c r="C383" s="104">
        <f t="shared" si="51"/>
        <v>0</v>
      </c>
      <c r="D383" s="92"/>
      <c r="E383" s="92"/>
      <c r="F383" s="29"/>
      <c r="G383" s="92"/>
      <c r="H383" s="92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104">
        <f t="shared" si="43"/>
        <v>0</v>
      </c>
      <c r="X383" s="29"/>
      <c r="Y383" s="29"/>
      <c r="Z383" s="29"/>
      <c r="AA383" s="29"/>
      <c r="AB383" s="29"/>
      <c r="AC383" s="29"/>
      <c r="AD383" s="29"/>
      <c r="AE383" s="92"/>
      <c r="AF383" s="29"/>
      <c r="AG383" s="29"/>
      <c r="AH383" s="29"/>
      <c r="AI383" s="29"/>
      <c r="AJ383" s="29"/>
      <c r="AK383" s="29"/>
      <c r="AL383" s="332"/>
      <c r="AM383" s="262" t="str">
        <f t="shared" si="44"/>
        <v>ок</v>
      </c>
      <c r="AN383" s="262" t="str">
        <f t="shared" si="45"/>
        <v>ок</v>
      </c>
      <c r="AO383" s="262" t="str">
        <f t="shared" si="46"/>
        <v>ок</v>
      </c>
      <c r="AP383" s="262" t="str">
        <f t="shared" si="47"/>
        <v>ок</v>
      </c>
      <c r="AQ383" s="262" t="str">
        <f t="shared" si="48"/>
        <v>ок</v>
      </c>
      <c r="AR383" s="263" t="e">
        <f t="shared" si="49"/>
        <v>#DIV/0!</v>
      </c>
      <c r="AS383" s="264" t="str">
        <f t="shared" si="50"/>
        <v/>
      </c>
    </row>
    <row r="384" spans="1:45" s="102" customFormat="1" ht="12.75">
      <c r="A384" s="309"/>
      <c r="B384" s="324"/>
      <c r="C384" s="104">
        <f t="shared" si="51"/>
        <v>0</v>
      </c>
      <c r="D384" s="92"/>
      <c r="E384" s="92"/>
      <c r="F384" s="29"/>
      <c r="G384" s="92"/>
      <c r="H384" s="92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104">
        <f t="shared" si="43"/>
        <v>0</v>
      </c>
      <c r="X384" s="29"/>
      <c r="Y384" s="29"/>
      <c r="Z384" s="29"/>
      <c r="AA384" s="29"/>
      <c r="AB384" s="29"/>
      <c r="AC384" s="29"/>
      <c r="AD384" s="29"/>
      <c r="AE384" s="92"/>
      <c r="AF384" s="29"/>
      <c r="AG384" s="29"/>
      <c r="AH384" s="29"/>
      <c r="AI384" s="29"/>
      <c r="AJ384" s="29"/>
      <c r="AK384" s="29"/>
      <c r="AL384" s="332"/>
      <c r="AM384" s="262" t="str">
        <f t="shared" si="44"/>
        <v>ок</v>
      </c>
      <c r="AN384" s="262" t="str">
        <f t="shared" si="45"/>
        <v>ок</v>
      </c>
      <c r="AO384" s="262" t="str">
        <f t="shared" si="46"/>
        <v>ок</v>
      </c>
      <c r="AP384" s="262" t="str">
        <f t="shared" si="47"/>
        <v>ок</v>
      </c>
      <c r="AQ384" s="262" t="str">
        <f t="shared" si="48"/>
        <v>ок</v>
      </c>
      <c r="AR384" s="263" t="e">
        <f t="shared" si="49"/>
        <v>#DIV/0!</v>
      </c>
      <c r="AS384" s="264" t="str">
        <f t="shared" si="50"/>
        <v/>
      </c>
    </row>
    <row r="385" spans="1:45" s="102" customFormat="1" ht="12.75">
      <c r="A385" s="309"/>
      <c r="B385" s="324"/>
      <c r="C385" s="104">
        <f t="shared" si="51"/>
        <v>0</v>
      </c>
      <c r="D385" s="92"/>
      <c r="E385" s="92"/>
      <c r="F385" s="29"/>
      <c r="G385" s="92"/>
      <c r="H385" s="92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104">
        <f t="shared" si="43"/>
        <v>0</v>
      </c>
      <c r="X385" s="29"/>
      <c r="Y385" s="29"/>
      <c r="Z385" s="29"/>
      <c r="AA385" s="29"/>
      <c r="AB385" s="29"/>
      <c r="AC385" s="29"/>
      <c r="AD385" s="29"/>
      <c r="AE385" s="92"/>
      <c r="AF385" s="29"/>
      <c r="AG385" s="29"/>
      <c r="AH385" s="29"/>
      <c r="AI385" s="29"/>
      <c r="AJ385" s="29"/>
      <c r="AK385" s="29"/>
      <c r="AL385" s="332"/>
      <c r="AM385" s="262" t="str">
        <f t="shared" si="44"/>
        <v>ок</v>
      </c>
      <c r="AN385" s="262" t="str">
        <f t="shared" si="45"/>
        <v>ок</v>
      </c>
      <c r="AO385" s="262" t="str">
        <f t="shared" si="46"/>
        <v>ок</v>
      </c>
      <c r="AP385" s="262" t="str">
        <f t="shared" si="47"/>
        <v>ок</v>
      </c>
      <c r="AQ385" s="262" t="str">
        <f t="shared" si="48"/>
        <v>ок</v>
      </c>
      <c r="AR385" s="263" t="e">
        <f t="shared" si="49"/>
        <v>#DIV/0!</v>
      </c>
      <c r="AS385" s="264" t="str">
        <f t="shared" si="50"/>
        <v/>
      </c>
    </row>
    <row r="386" spans="1:45" s="102" customFormat="1" ht="12.75">
      <c r="A386" s="309"/>
      <c r="B386" s="324"/>
      <c r="C386" s="104">
        <f t="shared" si="51"/>
        <v>0</v>
      </c>
      <c r="D386" s="92"/>
      <c r="E386" s="92"/>
      <c r="F386" s="29"/>
      <c r="G386" s="92"/>
      <c r="H386" s="92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104">
        <f t="shared" si="43"/>
        <v>0</v>
      </c>
      <c r="X386" s="29"/>
      <c r="Y386" s="29"/>
      <c r="Z386" s="29"/>
      <c r="AA386" s="29"/>
      <c r="AB386" s="29"/>
      <c r="AC386" s="29"/>
      <c r="AD386" s="29"/>
      <c r="AE386" s="92"/>
      <c r="AF386" s="29"/>
      <c r="AG386" s="29"/>
      <c r="AH386" s="29"/>
      <c r="AI386" s="29"/>
      <c r="AJ386" s="29"/>
      <c r="AK386" s="29"/>
      <c r="AL386" s="332"/>
      <c r="AM386" s="262" t="str">
        <f t="shared" si="44"/>
        <v>ок</v>
      </c>
      <c r="AN386" s="262" t="str">
        <f t="shared" si="45"/>
        <v>ок</v>
      </c>
      <c r="AO386" s="262" t="str">
        <f t="shared" si="46"/>
        <v>ок</v>
      </c>
      <c r="AP386" s="262" t="str">
        <f t="shared" si="47"/>
        <v>ок</v>
      </c>
      <c r="AQ386" s="262" t="str">
        <f t="shared" si="48"/>
        <v>ок</v>
      </c>
      <c r="AR386" s="263" t="e">
        <f t="shared" si="49"/>
        <v>#DIV/0!</v>
      </c>
      <c r="AS386" s="264" t="str">
        <f t="shared" si="50"/>
        <v/>
      </c>
    </row>
    <row r="387" spans="1:45" s="102" customFormat="1" ht="12.75">
      <c r="A387" s="309"/>
      <c r="B387" s="324"/>
      <c r="C387" s="104">
        <f t="shared" si="51"/>
        <v>0</v>
      </c>
      <c r="D387" s="92"/>
      <c r="E387" s="92"/>
      <c r="F387" s="29"/>
      <c r="G387" s="92"/>
      <c r="H387" s="92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104">
        <f t="shared" si="43"/>
        <v>0</v>
      </c>
      <c r="X387" s="29"/>
      <c r="Y387" s="29"/>
      <c r="Z387" s="29"/>
      <c r="AA387" s="29"/>
      <c r="AB387" s="29"/>
      <c r="AC387" s="29"/>
      <c r="AD387" s="29"/>
      <c r="AE387" s="92"/>
      <c r="AF387" s="29"/>
      <c r="AG387" s="29"/>
      <c r="AH387" s="29"/>
      <c r="AI387" s="29"/>
      <c r="AJ387" s="29"/>
      <c r="AK387" s="29"/>
      <c r="AL387" s="332"/>
      <c r="AM387" s="262" t="str">
        <f t="shared" si="44"/>
        <v>ок</v>
      </c>
      <c r="AN387" s="262" t="str">
        <f t="shared" si="45"/>
        <v>ок</v>
      </c>
      <c r="AO387" s="262" t="str">
        <f t="shared" si="46"/>
        <v>ок</v>
      </c>
      <c r="AP387" s="262" t="str">
        <f t="shared" si="47"/>
        <v>ок</v>
      </c>
      <c r="AQ387" s="262" t="str">
        <f t="shared" si="48"/>
        <v>ок</v>
      </c>
      <c r="AR387" s="263" t="e">
        <f t="shared" si="49"/>
        <v>#DIV/0!</v>
      </c>
      <c r="AS387" s="264" t="str">
        <f t="shared" si="50"/>
        <v/>
      </c>
    </row>
    <row r="388" spans="1:45" s="102" customFormat="1" ht="12.75">
      <c r="A388" s="347"/>
      <c r="B388" s="324"/>
      <c r="C388" s="104">
        <f t="shared" si="51"/>
        <v>0</v>
      </c>
      <c r="D388" s="92"/>
      <c r="E388" s="92"/>
      <c r="F388" s="29"/>
      <c r="G388" s="92"/>
      <c r="H388" s="92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161"/>
      <c r="T388" s="161"/>
      <c r="U388" s="161"/>
      <c r="V388" s="161"/>
      <c r="W388" s="104">
        <f t="shared" si="43"/>
        <v>0</v>
      </c>
      <c r="X388" s="29"/>
      <c r="Y388" s="29"/>
      <c r="Z388" s="29"/>
      <c r="AA388" s="29"/>
      <c r="AB388" s="29"/>
      <c r="AC388" s="29"/>
      <c r="AD388" s="29"/>
      <c r="AE388" s="92"/>
      <c r="AF388" s="29"/>
      <c r="AG388" s="29"/>
      <c r="AH388" s="29"/>
      <c r="AI388" s="29"/>
      <c r="AJ388" s="29"/>
      <c r="AK388" s="29"/>
      <c r="AL388" s="332"/>
      <c r="AM388" s="262" t="str">
        <f t="shared" si="44"/>
        <v>ок</v>
      </c>
      <c r="AN388" s="262" t="str">
        <f t="shared" si="45"/>
        <v>ок</v>
      </c>
      <c r="AO388" s="262" t="str">
        <f t="shared" si="46"/>
        <v>ок</v>
      </c>
      <c r="AP388" s="262" t="str">
        <f t="shared" si="47"/>
        <v>ок</v>
      </c>
      <c r="AQ388" s="262" t="str">
        <f t="shared" si="48"/>
        <v>ок</v>
      </c>
      <c r="AR388" s="263" t="e">
        <f t="shared" si="49"/>
        <v>#DIV/0!</v>
      </c>
      <c r="AS388" s="264" t="str">
        <f t="shared" si="50"/>
        <v/>
      </c>
    </row>
    <row r="389" spans="1:45" s="102" customFormat="1" ht="12.75">
      <c r="A389" s="309"/>
      <c r="B389" s="324"/>
      <c r="C389" s="104">
        <f t="shared" si="51"/>
        <v>0</v>
      </c>
      <c r="D389" s="92"/>
      <c r="E389" s="92"/>
      <c r="F389" s="29"/>
      <c r="G389" s="92"/>
      <c r="H389" s="92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161"/>
      <c r="T389" s="161"/>
      <c r="U389" s="161"/>
      <c r="V389" s="161"/>
      <c r="W389" s="104">
        <f t="shared" si="43"/>
        <v>0</v>
      </c>
      <c r="X389" s="161"/>
      <c r="Y389" s="161"/>
      <c r="Z389" s="161"/>
      <c r="AA389" s="161"/>
      <c r="AB389" s="161"/>
      <c r="AC389" s="161"/>
      <c r="AD389" s="161"/>
      <c r="AE389" s="92"/>
      <c r="AF389" s="29"/>
      <c r="AG389" s="29"/>
      <c r="AH389" s="29"/>
      <c r="AI389" s="29"/>
      <c r="AJ389" s="29"/>
      <c r="AK389" s="29"/>
      <c r="AL389" s="332"/>
      <c r="AM389" s="262" t="str">
        <f t="shared" si="44"/>
        <v>ок</v>
      </c>
      <c r="AN389" s="262" t="str">
        <f t="shared" si="45"/>
        <v>ок</v>
      </c>
      <c r="AO389" s="262" t="str">
        <f t="shared" si="46"/>
        <v>ок</v>
      </c>
      <c r="AP389" s="262" t="str">
        <f t="shared" si="47"/>
        <v>ок</v>
      </c>
      <c r="AQ389" s="262" t="str">
        <f t="shared" si="48"/>
        <v>ок</v>
      </c>
      <c r="AR389" s="263" t="e">
        <f t="shared" si="49"/>
        <v>#DIV/0!</v>
      </c>
      <c r="AS389" s="264" t="str">
        <f t="shared" si="50"/>
        <v/>
      </c>
    </row>
    <row r="390" spans="1:45" s="102" customFormat="1" ht="12.75">
      <c r="A390" s="309"/>
      <c r="B390" s="326"/>
      <c r="C390" s="104">
        <f t="shared" si="51"/>
        <v>0</v>
      </c>
      <c r="D390" s="92"/>
      <c r="E390" s="92"/>
      <c r="F390" s="29"/>
      <c r="G390" s="92"/>
      <c r="H390" s="92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104">
        <f t="shared" si="43"/>
        <v>0</v>
      </c>
      <c r="X390" s="29"/>
      <c r="Y390" s="29"/>
      <c r="Z390" s="29"/>
      <c r="AA390" s="29"/>
      <c r="AB390" s="29"/>
      <c r="AC390" s="29"/>
      <c r="AD390" s="29"/>
      <c r="AE390" s="92"/>
      <c r="AF390" s="29"/>
      <c r="AG390" s="29"/>
      <c r="AH390" s="29"/>
      <c r="AI390" s="29"/>
      <c r="AJ390" s="29"/>
      <c r="AK390" s="29"/>
      <c r="AL390" s="332"/>
      <c r="AM390" s="262" t="str">
        <f t="shared" si="44"/>
        <v>ок</v>
      </c>
      <c r="AN390" s="262" t="str">
        <f t="shared" si="45"/>
        <v>ок</v>
      </c>
      <c r="AO390" s="262" t="str">
        <f t="shared" si="46"/>
        <v>ок</v>
      </c>
      <c r="AP390" s="262" t="str">
        <f t="shared" si="47"/>
        <v>ок</v>
      </c>
      <c r="AQ390" s="262" t="str">
        <f t="shared" si="48"/>
        <v>ок</v>
      </c>
      <c r="AR390" s="263" t="e">
        <f t="shared" si="49"/>
        <v>#DIV/0!</v>
      </c>
      <c r="AS390" s="264" t="str">
        <f t="shared" si="50"/>
        <v/>
      </c>
    </row>
    <row r="391" spans="1:45" s="102" customFormat="1" ht="12.75">
      <c r="A391" s="309"/>
      <c r="B391" s="324"/>
      <c r="C391" s="104">
        <f t="shared" si="51"/>
        <v>0</v>
      </c>
      <c r="D391" s="92"/>
      <c r="E391" s="92"/>
      <c r="F391" s="29"/>
      <c r="G391" s="92"/>
      <c r="H391" s="92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104">
        <f t="shared" ref="W391:W454" si="52">X391+Z391</f>
        <v>0</v>
      </c>
      <c r="X391" s="29"/>
      <c r="Y391" s="29"/>
      <c r="Z391" s="29"/>
      <c r="AA391" s="29"/>
      <c r="AB391" s="29"/>
      <c r="AC391" s="29"/>
      <c r="AD391" s="29"/>
      <c r="AE391" s="92"/>
      <c r="AF391" s="29"/>
      <c r="AG391" s="29"/>
      <c r="AH391" s="29"/>
      <c r="AI391" s="29"/>
      <c r="AJ391" s="29"/>
      <c r="AK391" s="29"/>
      <c r="AL391" s="332"/>
      <c r="AM391" s="262" t="str">
        <f t="shared" si="44"/>
        <v>ок</v>
      </c>
      <c r="AN391" s="262" t="str">
        <f t="shared" si="45"/>
        <v>ок</v>
      </c>
      <c r="AO391" s="262" t="str">
        <f t="shared" si="46"/>
        <v>ок</v>
      </c>
      <c r="AP391" s="262" t="str">
        <f t="shared" si="47"/>
        <v>ок</v>
      </c>
      <c r="AQ391" s="262" t="str">
        <f t="shared" si="48"/>
        <v>ок</v>
      </c>
      <c r="AR391" s="263" t="e">
        <f t="shared" si="49"/>
        <v>#DIV/0!</v>
      </c>
      <c r="AS391" s="264" t="str">
        <f t="shared" si="50"/>
        <v/>
      </c>
    </row>
    <row r="392" spans="1:45" s="102" customFormat="1" ht="12.75">
      <c r="A392" s="309"/>
      <c r="B392" s="324"/>
      <c r="C392" s="104">
        <f t="shared" ref="C392:C455" si="53">(D392+E392)/2</f>
        <v>0</v>
      </c>
      <c r="D392" s="92"/>
      <c r="E392" s="92"/>
      <c r="F392" s="29"/>
      <c r="G392" s="92"/>
      <c r="H392" s="92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104">
        <f t="shared" si="52"/>
        <v>0</v>
      </c>
      <c r="X392" s="29"/>
      <c r="Y392" s="29"/>
      <c r="Z392" s="29"/>
      <c r="AA392" s="29"/>
      <c r="AB392" s="29"/>
      <c r="AC392" s="29"/>
      <c r="AD392" s="29"/>
      <c r="AE392" s="92"/>
      <c r="AF392" s="29"/>
      <c r="AG392" s="29"/>
      <c r="AH392" s="29"/>
      <c r="AI392" s="29"/>
      <c r="AJ392" s="29"/>
      <c r="AK392" s="29"/>
      <c r="AL392" s="332"/>
      <c r="AM392" s="262" t="str">
        <f t="shared" si="44"/>
        <v>ок</v>
      </c>
      <c r="AN392" s="262" t="str">
        <f t="shared" si="45"/>
        <v>ок</v>
      </c>
      <c r="AO392" s="262" t="str">
        <f t="shared" si="46"/>
        <v>ок</v>
      </c>
      <c r="AP392" s="262" t="str">
        <f t="shared" si="47"/>
        <v>ок</v>
      </c>
      <c r="AQ392" s="262" t="str">
        <f t="shared" si="48"/>
        <v>ок</v>
      </c>
      <c r="AR392" s="263" t="e">
        <f t="shared" si="49"/>
        <v>#DIV/0!</v>
      </c>
      <c r="AS392" s="264" t="str">
        <f t="shared" si="50"/>
        <v/>
      </c>
    </row>
    <row r="393" spans="1:45" s="102" customFormat="1" ht="12.75">
      <c r="A393" s="309"/>
      <c r="B393" s="324"/>
      <c r="C393" s="104">
        <f t="shared" si="53"/>
        <v>0</v>
      </c>
      <c r="D393" s="92"/>
      <c r="E393" s="92"/>
      <c r="F393" s="29"/>
      <c r="G393" s="92"/>
      <c r="H393" s="92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161"/>
      <c r="T393" s="161"/>
      <c r="U393" s="161"/>
      <c r="V393" s="161"/>
      <c r="W393" s="104">
        <f t="shared" si="52"/>
        <v>0</v>
      </c>
      <c r="X393" s="161"/>
      <c r="Y393" s="161"/>
      <c r="Z393" s="161"/>
      <c r="AA393" s="161"/>
      <c r="AB393" s="161"/>
      <c r="AC393" s="161"/>
      <c r="AD393" s="161"/>
      <c r="AE393" s="92"/>
      <c r="AF393" s="161"/>
      <c r="AG393" s="161"/>
      <c r="AH393" s="161"/>
      <c r="AI393" s="29"/>
      <c r="AJ393" s="29"/>
      <c r="AK393" s="29"/>
      <c r="AL393" s="332"/>
      <c r="AM393" s="262" t="str">
        <f t="shared" si="44"/>
        <v>ок</v>
      </c>
      <c r="AN393" s="262" t="str">
        <f t="shared" si="45"/>
        <v>ок</v>
      </c>
      <c r="AO393" s="262" t="str">
        <f t="shared" si="46"/>
        <v>ок</v>
      </c>
      <c r="AP393" s="262" t="str">
        <f t="shared" si="47"/>
        <v>ок</v>
      </c>
      <c r="AQ393" s="262" t="str">
        <f t="shared" si="48"/>
        <v>ок</v>
      </c>
      <c r="AR393" s="263" t="e">
        <f t="shared" si="49"/>
        <v>#DIV/0!</v>
      </c>
      <c r="AS393" s="264" t="str">
        <f t="shared" si="50"/>
        <v/>
      </c>
    </row>
    <row r="394" spans="1:45" s="102" customFormat="1" ht="12.75">
      <c r="A394" s="309"/>
      <c r="B394" s="324"/>
      <c r="C394" s="104">
        <f t="shared" si="53"/>
        <v>0</v>
      </c>
      <c r="D394" s="330"/>
      <c r="E394" s="330"/>
      <c r="F394" s="29"/>
      <c r="G394" s="330"/>
      <c r="H394" s="330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161"/>
      <c r="T394" s="161"/>
      <c r="U394" s="161"/>
      <c r="V394" s="161"/>
      <c r="W394" s="104">
        <f t="shared" si="52"/>
        <v>0</v>
      </c>
      <c r="X394" s="161"/>
      <c r="Y394" s="161"/>
      <c r="Z394" s="161"/>
      <c r="AA394" s="161"/>
      <c r="AB394" s="161"/>
      <c r="AC394" s="161"/>
      <c r="AD394" s="161"/>
      <c r="AE394" s="92"/>
      <c r="AF394" s="161"/>
      <c r="AG394" s="161"/>
      <c r="AH394" s="161"/>
      <c r="AI394" s="29"/>
      <c r="AJ394" s="29"/>
      <c r="AK394" s="29"/>
      <c r="AL394" s="29"/>
      <c r="AM394" s="262" t="str">
        <f t="shared" ref="AM394:AM457" si="54">IF(D394+AD394-AE394=E394,"ок",FALSE)</f>
        <v>ок</v>
      </c>
      <c r="AN394" s="262" t="str">
        <f t="shared" ref="AN394:AN457" si="55">IF(E394=SUM(F394:I394),"ок",FALSE)</f>
        <v>ок</v>
      </c>
      <c r="AO394" s="262" t="str">
        <f t="shared" ref="AO394:AO457" si="56">IF(J394&lt;=E394,"ок",FALSE)</f>
        <v>ок</v>
      </c>
      <c r="AP394" s="262" t="str">
        <f t="shared" ref="AP394:AP457" si="57">IF(E394=SUM(S394:V394),"ок",FALSE)</f>
        <v>ок</v>
      </c>
      <c r="AQ394" s="262" t="str">
        <f t="shared" ref="AQ394:AQ454" si="58">IF(E394=SUM(AF394:AH394),"ок",FALSE)</f>
        <v>ок</v>
      </c>
      <c r="AR394" s="263" t="e">
        <f t="shared" ref="AR394:AR457" si="59">AK394/E394*100-100</f>
        <v>#DIV/0!</v>
      </c>
      <c r="AS394" s="264" t="str">
        <f t="shared" ref="AS394:AS457" si="60">CONCATENATE(B394,AL394)</f>
        <v/>
      </c>
    </row>
    <row r="395" spans="1:45" s="102" customFormat="1" ht="12.75">
      <c r="A395" s="309"/>
      <c r="B395" s="324"/>
      <c r="C395" s="104">
        <f t="shared" si="53"/>
        <v>0</v>
      </c>
      <c r="D395" s="92"/>
      <c r="E395" s="92"/>
      <c r="F395" s="29"/>
      <c r="G395" s="92"/>
      <c r="H395" s="92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104">
        <f t="shared" si="52"/>
        <v>0</v>
      </c>
      <c r="X395" s="29"/>
      <c r="Y395" s="29"/>
      <c r="Z395" s="29"/>
      <c r="AA395" s="29"/>
      <c r="AB395" s="29"/>
      <c r="AC395" s="29"/>
      <c r="AD395" s="29"/>
      <c r="AE395" s="92"/>
      <c r="AF395" s="29"/>
      <c r="AG395" s="29"/>
      <c r="AH395" s="29"/>
      <c r="AI395" s="29"/>
      <c r="AJ395" s="29"/>
      <c r="AK395" s="29"/>
      <c r="AL395" s="332"/>
      <c r="AM395" s="262" t="str">
        <f t="shared" si="54"/>
        <v>ок</v>
      </c>
      <c r="AN395" s="262" t="str">
        <f t="shared" si="55"/>
        <v>ок</v>
      </c>
      <c r="AO395" s="262" t="str">
        <f t="shared" si="56"/>
        <v>ок</v>
      </c>
      <c r="AP395" s="262" t="str">
        <f t="shared" si="57"/>
        <v>ок</v>
      </c>
      <c r="AQ395" s="262" t="str">
        <f t="shared" si="58"/>
        <v>ок</v>
      </c>
      <c r="AR395" s="263" t="e">
        <f t="shared" si="59"/>
        <v>#DIV/0!</v>
      </c>
      <c r="AS395" s="264" t="str">
        <f t="shared" si="60"/>
        <v/>
      </c>
    </row>
    <row r="396" spans="1:45" s="102" customFormat="1" ht="12.75">
      <c r="A396" s="309"/>
      <c r="B396" s="324"/>
      <c r="C396" s="104">
        <f t="shared" si="53"/>
        <v>0</v>
      </c>
      <c r="D396" s="92"/>
      <c r="E396" s="92"/>
      <c r="F396" s="29"/>
      <c r="G396" s="92"/>
      <c r="H396" s="92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104">
        <f t="shared" si="52"/>
        <v>0</v>
      </c>
      <c r="X396" s="29"/>
      <c r="Y396" s="29"/>
      <c r="Z396" s="29"/>
      <c r="AA396" s="29"/>
      <c r="AB396" s="29"/>
      <c r="AC396" s="29"/>
      <c r="AD396" s="29"/>
      <c r="AE396" s="92"/>
      <c r="AF396" s="29"/>
      <c r="AG396" s="29"/>
      <c r="AH396" s="29"/>
      <c r="AI396" s="29"/>
      <c r="AJ396" s="29"/>
      <c r="AK396" s="29"/>
      <c r="AL396" s="332"/>
      <c r="AM396" s="262" t="str">
        <f t="shared" si="54"/>
        <v>ок</v>
      </c>
      <c r="AN396" s="262" t="str">
        <f t="shared" si="55"/>
        <v>ок</v>
      </c>
      <c r="AO396" s="262" t="str">
        <f t="shared" si="56"/>
        <v>ок</v>
      </c>
      <c r="AP396" s="262" t="str">
        <f t="shared" si="57"/>
        <v>ок</v>
      </c>
      <c r="AQ396" s="262" t="str">
        <f t="shared" si="58"/>
        <v>ок</v>
      </c>
      <c r="AR396" s="263" t="e">
        <f t="shared" si="59"/>
        <v>#DIV/0!</v>
      </c>
      <c r="AS396" s="264" t="str">
        <f t="shared" si="60"/>
        <v/>
      </c>
    </row>
    <row r="397" spans="1:45" s="102" customFormat="1" ht="12.75">
      <c r="A397" s="309"/>
      <c r="B397" s="324"/>
      <c r="C397" s="104">
        <f t="shared" si="53"/>
        <v>0</v>
      </c>
      <c r="D397" s="92"/>
      <c r="E397" s="92"/>
      <c r="F397" s="29"/>
      <c r="G397" s="92"/>
      <c r="H397" s="92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161"/>
      <c r="T397" s="161"/>
      <c r="U397" s="161"/>
      <c r="V397" s="161"/>
      <c r="W397" s="104">
        <f t="shared" si="52"/>
        <v>0</v>
      </c>
      <c r="X397" s="161"/>
      <c r="Y397" s="161"/>
      <c r="Z397" s="161"/>
      <c r="AA397" s="161"/>
      <c r="AB397" s="161"/>
      <c r="AC397" s="161"/>
      <c r="AD397" s="161"/>
      <c r="AE397" s="92"/>
      <c r="AF397" s="161"/>
      <c r="AG397" s="161"/>
      <c r="AH397" s="161"/>
      <c r="AI397" s="29"/>
      <c r="AJ397" s="29"/>
      <c r="AK397" s="29"/>
      <c r="AL397" s="332"/>
      <c r="AM397" s="262" t="str">
        <f t="shared" si="54"/>
        <v>ок</v>
      </c>
      <c r="AN397" s="262" t="str">
        <f t="shared" si="55"/>
        <v>ок</v>
      </c>
      <c r="AO397" s="262" t="str">
        <f t="shared" si="56"/>
        <v>ок</v>
      </c>
      <c r="AP397" s="262" t="str">
        <f t="shared" si="57"/>
        <v>ок</v>
      </c>
      <c r="AQ397" s="262" t="str">
        <f t="shared" si="58"/>
        <v>ок</v>
      </c>
      <c r="AR397" s="263" t="e">
        <f t="shared" si="59"/>
        <v>#DIV/0!</v>
      </c>
      <c r="AS397" s="264" t="str">
        <f t="shared" si="60"/>
        <v/>
      </c>
    </row>
    <row r="398" spans="1:45" s="102" customFormat="1" ht="12.75">
      <c r="A398" s="316"/>
      <c r="B398" s="324"/>
      <c r="C398" s="104">
        <f t="shared" si="53"/>
        <v>0</v>
      </c>
      <c r="D398" s="92"/>
      <c r="E398" s="92"/>
      <c r="F398" s="29"/>
      <c r="G398" s="92"/>
      <c r="H398" s="92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161"/>
      <c r="T398" s="161"/>
      <c r="U398" s="161"/>
      <c r="V398" s="161"/>
      <c r="W398" s="104">
        <f t="shared" si="52"/>
        <v>0</v>
      </c>
      <c r="X398" s="161"/>
      <c r="Y398" s="161"/>
      <c r="Z398" s="161"/>
      <c r="AA398" s="161"/>
      <c r="AB398" s="161"/>
      <c r="AC398" s="161"/>
      <c r="AD398" s="161"/>
      <c r="AE398" s="92"/>
      <c r="AF398" s="161"/>
      <c r="AG398" s="161"/>
      <c r="AH398" s="161"/>
      <c r="AI398" s="29"/>
      <c r="AJ398" s="29"/>
      <c r="AK398" s="29"/>
      <c r="AL398" s="332"/>
      <c r="AM398" s="262" t="str">
        <f t="shared" si="54"/>
        <v>ок</v>
      </c>
      <c r="AN398" s="262" t="str">
        <f t="shared" si="55"/>
        <v>ок</v>
      </c>
      <c r="AO398" s="262" t="str">
        <f t="shared" si="56"/>
        <v>ок</v>
      </c>
      <c r="AP398" s="262" t="str">
        <f t="shared" si="57"/>
        <v>ок</v>
      </c>
      <c r="AQ398" s="262" t="str">
        <f t="shared" si="58"/>
        <v>ок</v>
      </c>
      <c r="AR398" s="263" t="e">
        <f t="shared" si="59"/>
        <v>#DIV/0!</v>
      </c>
      <c r="AS398" s="264" t="str">
        <f t="shared" si="60"/>
        <v/>
      </c>
    </row>
    <row r="399" spans="1:45" s="102" customFormat="1" ht="12.75">
      <c r="A399" s="316"/>
      <c r="B399" s="324"/>
      <c r="C399" s="104">
        <f t="shared" si="53"/>
        <v>0</v>
      </c>
      <c r="D399" s="92"/>
      <c r="E399" s="92"/>
      <c r="F399" s="332"/>
      <c r="G399" s="92"/>
      <c r="H399" s="92"/>
      <c r="I399" s="332"/>
      <c r="J399" s="332"/>
      <c r="K399" s="332"/>
      <c r="L399" s="332"/>
      <c r="M399" s="332"/>
      <c r="N399" s="332"/>
      <c r="O399" s="332"/>
      <c r="P399" s="332"/>
      <c r="Q399" s="332"/>
      <c r="R399" s="332"/>
      <c r="S399" s="162"/>
      <c r="T399" s="162"/>
      <c r="U399" s="162"/>
      <c r="V399" s="162"/>
      <c r="W399" s="104">
        <f t="shared" si="52"/>
        <v>0</v>
      </c>
      <c r="X399" s="162"/>
      <c r="Y399" s="162"/>
      <c r="Z399" s="162"/>
      <c r="AA399" s="162"/>
      <c r="AB399" s="162"/>
      <c r="AC399" s="162"/>
      <c r="AD399" s="162"/>
      <c r="AE399" s="92"/>
      <c r="AF399" s="162"/>
      <c r="AG399" s="162"/>
      <c r="AH399" s="162"/>
      <c r="AI399" s="332"/>
      <c r="AJ399" s="332"/>
      <c r="AK399" s="332"/>
      <c r="AL399" s="332"/>
      <c r="AM399" s="262" t="str">
        <f t="shared" si="54"/>
        <v>ок</v>
      </c>
      <c r="AN399" s="262" t="str">
        <f t="shared" si="55"/>
        <v>ок</v>
      </c>
      <c r="AO399" s="262" t="str">
        <f t="shared" si="56"/>
        <v>ок</v>
      </c>
      <c r="AP399" s="262" t="str">
        <f t="shared" si="57"/>
        <v>ок</v>
      </c>
      <c r="AQ399" s="262" t="str">
        <f t="shared" si="58"/>
        <v>ок</v>
      </c>
      <c r="AR399" s="263" t="e">
        <f t="shared" si="59"/>
        <v>#DIV/0!</v>
      </c>
      <c r="AS399" s="264" t="str">
        <f t="shared" si="60"/>
        <v/>
      </c>
    </row>
    <row r="400" spans="1:45" s="102" customFormat="1" ht="12.75">
      <c r="A400" s="316"/>
      <c r="B400" s="324"/>
      <c r="C400" s="104">
        <f t="shared" si="53"/>
        <v>0</v>
      </c>
      <c r="D400" s="92"/>
      <c r="E400" s="92"/>
      <c r="F400" s="332"/>
      <c r="G400" s="92"/>
      <c r="H400" s="92"/>
      <c r="I400" s="332"/>
      <c r="J400" s="332"/>
      <c r="K400" s="332"/>
      <c r="L400" s="332"/>
      <c r="M400" s="332"/>
      <c r="N400" s="332"/>
      <c r="O400" s="332"/>
      <c r="P400" s="332"/>
      <c r="Q400" s="332"/>
      <c r="R400" s="332"/>
      <c r="S400" s="162"/>
      <c r="T400" s="162"/>
      <c r="U400" s="162"/>
      <c r="V400" s="162"/>
      <c r="W400" s="104">
        <f t="shared" si="52"/>
        <v>0</v>
      </c>
      <c r="X400" s="162"/>
      <c r="Y400" s="162"/>
      <c r="Z400" s="162"/>
      <c r="AA400" s="162"/>
      <c r="AB400" s="162"/>
      <c r="AC400" s="162"/>
      <c r="AD400" s="162"/>
      <c r="AE400" s="92"/>
      <c r="AF400" s="162"/>
      <c r="AG400" s="162"/>
      <c r="AH400" s="162"/>
      <c r="AI400" s="332"/>
      <c r="AJ400" s="332"/>
      <c r="AK400" s="332"/>
      <c r="AL400" s="332"/>
      <c r="AM400" s="262" t="str">
        <f t="shared" si="54"/>
        <v>ок</v>
      </c>
      <c r="AN400" s="262" t="str">
        <f t="shared" si="55"/>
        <v>ок</v>
      </c>
      <c r="AO400" s="262" t="str">
        <f t="shared" si="56"/>
        <v>ок</v>
      </c>
      <c r="AP400" s="262" t="str">
        <f t="shared" si="57"/>
        <v>ок</v>
      </c>
      <c r="AQ400" s="262" t="str">
        <f t="shared" si="58"/>
        <v>ок</v>
      </c>
      <c r="AR400" s="263" t="e">
        <f t="shared" si="59"/>
        <v>#DIV/0!</v>
      </c>
      <c r="AS400" s="264" t="str">
        <f t="shared" si="60"/>
        <v/>
      </c>
    </row>
    <row r="401" spans="1:45" s="102" customFormat="1" ht="12.75">
      <c r="A401" s="316"/>
      <c r="B401" s="324"/>
      <c r="C401" s="104">
        <f t="shared" si="53"/>
        <v>0</v>
      </c>
      <c r="D401" s="92"/>
      <c r="E401" s="92"/>
      <c r="F401" s="332"/>
      <c r="G401" s="92"/>
      <c r="H401" s="92"/>
      <c r="I401" s="332"/>
      <c r="J401" s="332"/>
      <c r="K401" s="332"/>
      <c r="L401" s="332"/>
      <c r="M401" s="332"/>
      <c r="N401" s="332"/>
      <c r="O401" s="332"/>
      <c r="P401" s="332"/>
      <c r="Q401" s="332"/>
      <c r="R401" s="332"/>
      <c r="S401" s="162"/>
      <c r="T401" s="162"/>
      <c r="U401" s="162"/>
      <c r="V401" s="162"/>
      <c r="W401" s="104">
        <f t="shared" si="52"/>
        <v>0</v>
      </c>
      <c r="X401" s="162"/>
      <c r="Y401" s="162"/>
      <c r="Z401" s="162"/>
      <c r="AA401" s="162"/>
      <c r="AB401" s="162"/>
      <c r="AC401" s="162"/>
      <c r="AD401" s="162"/>
      <c r="AE401" s="92"/>
      <c r="AF401" s="162"/>
      <c r="AG401" s="162"/>
      <c r="AH401" s="162"/>
      <c r="AI401" s="332"/>
      <c r="AJ401" s="332"/>
      <c r="AK401" s="332"/>
      <c r="AL401" s="332"/>
      <c r="AM401" s="262" t="str">
        <f t="shared" si="54"/>
        <v>ок</v>
      </c>
      <c r="AN401" s="262" t="str">
        <f t="shared" si="55"/>
        <v>ок</v>
      </c>
      <c r="AO401" s="262" t="str">
        <f t="shared" si="56"/>
        <v>ок</v>
      </c>
      <c r="AP401" s="262" t="str">
        <f t="shared" si="57"/>
        <v>ок</v>
      </c>
      <c r="AQ401" s="262" t="str">
        <f t="shared" si="58"/>
        <v>ок</v>
      </c>
      <c r="AR401" s="263" t="e">
        <f t="shared" si="59"/>
        <v>#DIV/0!</v>
      </c>
      <c r="AS401" s="264" t="str">
        <f t="shared" si="60"/>
        <v/>
      </c>
    </row>
    <row r="402" spans="1:45" s="102" customFormat="1" ht="12.75">
      <c r="A402" s="316"/>
      <c r="B402" s="324"/>
      <c r="C402" s="104">
        <f t="shared" si="53"/>
        <v>0</v>
      </c>
      <c r="D402" s="92"/>
      <c r="E402" s="92"/>
      <c r="F402" s="29"/>
      <c r="G402" s="92"/>
      <c r="H402" s="92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104">
        <f t="shared" si="52"/>
        <v>0</v>
      </c>
      <c r="X402" s="29"/>
      <c r="Y402" s="29"/>
      <c r="Z402" s="29"/>
      <c r="AA402" s="29"/>
      <c r="AB402" s="29"/>
      <c r="AC402" s="29"/>
      <c r="AD402" s="29"/>
      <c r="AE402" s="92"/>
      <c r="AF402" s="29"/>
      <c r="AG402" s="29"/>
      <c r="AH402" s="29"/>
      <c r="AI402" s="29"/>
      <c r="AJ402" s="29"/>
      <c r="AK402" s="29"/>
      <c r="AL402" s="29"/>
      <c r="AM402" s="262" t="str">
        <f t="shared" si="54"/>
        <v>ок</v>
      </c>
      <c r="AN402" s="262" t="str">
        <f t="shared" si="55"/>
        <v>ок</v>
      </c>
      <c r="AO402" s="262" t="str">
        <f t="shared" si="56"/>
        <v>ок</v>
      </c>
      <c r="AP402" s="262" t="str">
        <f t="shared" si="57"/>
        <v>ок</v>
      </c>
      <c r="AQ402" s="262" t="str">
        <f t="shared" si="58"/>
        <v>ок</v>
      </c>
      <c r="AR402" s="263" t="e">
        <f t="shared" si="59"/>
        <v>#DIV/0!</v>
      </c>
      <c r="AS402" s="264" t="str">
        <f t="shared" si="60"/>
        <v/>
      </c>
    </row>
    <row r="403" spans="1:45" s="102" customFormat="1" ht="12.75">
      <c r="A403" s="316"/>
      <c r="B403" s="324"/>
      <c r="C403" s="104">
        <f t="shared" si="53"/>
        <v>0</v>
      </c>
      <c r="D403" s="92"/>
      <c r="E403" s="92"/>
      <c r="F403" s="332"/>
      <c r="G403" s="92"/>
      <c r="H403" s="92"/>
      <c r="I403" s="332"/>
      <c r="J403" s="332"/>
      <c r="K403" s="332"/>
      <c r="L403" s="332"/>
      <c r="M403" s="332"/>
      <c r="N403" s="332"/>
      <c r="O403" s="332"/>
      <c r="P403" s="332"/>
      <c r="Q403" s="332"/>
      <c r="R403" s="332"/>
      <c r="S403" s="162"/>
      <c r="T403" s="162"/>
      <c r="U403" s="162"/>
      <c r="V403" s="162"/>
      <c r="W403" s="104">
        <f t="shared" si="52"/>
        <v>0</v>
      </c>
      <c r="X403" s="332"/>
      <c r="Y403" s="332"/>
      <c r="Z403" s="332"/>
      <c r="AA403" s="332"/>
      <c r="AB403" s="332"/>
      <c r="AC403" s="332"/>
      <c r="AD403" s="332"/>
      <c r="AE403" s="92"/>
      <c r="AF403" s="332"/>
      <c r="AG403" s="332"/>
      <c r="AH403" s="332"/>
      <c r="AI403" s="332"/>
      <c r="AJ403" s="332"/>
      <c r="AK403" s="332"/>
      <c r="AL403" s="332"/>
      <c r="AM403" s="262" t="str">
        <f t="shared" si="54"/>
        <v>ок</v>
      </c>
      <c r="AN403" s="262" t="str">
        <f t="shared" si="55"/>
        <v>ок</v>
      </c>
      <c r="AO403" s="262" t="str">
        <f t="shared" si="56"/>
        <v>ок</v>
      </c>
      <c r="AP403" s="262" t="str">
        <f t="shared" si="57"/>
        <v>ок</v>
      </c>
      <c r="AQ403" s="262" t="str">
        <f t="shared" si="58"/>
        <v>ок</v>
      </c>
      <c r="AR403" s="263" t="e">
        <f t="shared" si="59"/>
        <v>#DIV/0!</v>
      </c>
      <c r="AS403" s="264" t="str">
        <f t="shared" si="60"/>
        <v/>
      </c>
    </row>
    <row r="404" spans="1:45" s="102" customFormat="1" ht="12.75">
      <c r="A404" s="316"/>
      <c r="B404" s="324"/>
      <c r="C404" s="104">
        <f t="shared" si="53"/>
        <v>0</v>
      </c>
      <c r="D404" s="92"/>
      <c r="E404" s="92"/>
      <c r="F404" s="29"/>
      <c r="G404" s="92"/>
      <c r="H404" s="92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104">
        <f t="shared" si="52"/>
        <v>0</v>
      </c>
      <c r="X404" s="29"/>
      <c r="Y404" s="29"/>
      <c r="Z404" s="29"/>
      <c r="AA404" s="29"/>
      <c r="AB404" s="29"/>
      <c r="AC404" s="29"/>
      <c r="AD404" s="29"/>
      <c r="AE404" s="92"/>
      <c r="AF404" s="29"/>
      <c r="AG404" s="29"/>
      <c r="AH404" s="29"/>
      <c r="AI404" s="29"/>
      <c r="AJ404" s="29"/>
      <c r="AK404" s="29"/>
      <c r="AL404" s="332"/>
      <c r="AM404" s="262" t="str">
        <f t="shared" si="54"/>
        <v>ок</v>
      </c>
      <c r="AN404" s="262" t="str">
        <f t="shared" si="55"/>
        <v>ок</v>
      </c>
      <c r="AO404" s="262" t="str">
        <f t="shared" si="56"/>
        <v>ок</v>
      </c>
      <c r="AP404" s="262" t="str">
        <f t="shared" si="57"/>
        <v>ок</v>
      </c>
      <c r="AQ404" s="262" t="str">
        <f t="shared" si="58"/>
        <v>ок</v>
      </c>
      <c r="AR404" s="263" t="e">
        <f t="shared" si="59"/>
        <v>#DIV/0!</v>
      </c>
      <c r="AS404" s="264" t="str">
        <f t="shared" si="60"/>
        <v/>
      </c>
    </row>
    <row r="405" spans="1:45" s="102" customFormat="1" ht="12.75">
      <c r="A405" s="316"/>
      <c r="B405" s="324"/>
      <c r="C405" s="104">
        <f t="shared" si="53"/>
        <v>0</v>
      </c>
      <c r="D405" s="92"/>
      <c r="E405" s="92"/>
      <c r="F405" s="29"/>
      <c r="G405" s="92"/>
      <c r="H405" s="92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104">
        <f t="shared" si="52"/>
        <v>0</v>
      </c>
      <c r="X405" s="29"/>
      <c r="Y405" s="29"/>
      <c r="Z405" s="29"/>
      <c r="AA405" s="29"/>
      <c r="AB405" s="29"/>
      <c r="AC405" s="29"/>
      <c r="AD405" s="29"/>
      <c r="AE405" s="92"/>
      <c r="AF405" s="29"/>
      <c r="AG405" s="29"/>
      <c r="AH405" s="29"/>
      <c r="AI405" s="29"/>
      <c r="AJ405" s="29"/>
      <c r="AK405" s="29"/>
      <c r="AL405" s="332"/>
      <c r="AM405" s="262" t="str">
        <f t="shared" si="54"/>
        <v>ок</v>
      </c>
      <c r="AN405" s="262" t="str">
        <f t="shared" si="55"/>
        <v>ок</v>
      </c>
      <c r="AO405" s="262" t="str">
        <f t="shared" si="56"/>
        <v>ок</v>
      </c>
      <c r="AP405" s="262" t="str">
        <f t="shared" si="57"/>
        <v>ок</v>
      </c>
      <c r="AQ405" s="262" t="str">
        <f t="shared" si="58"/>
        <v>ок</v>
      </c>
      <c r="AR405" s="263" t="e">
        <f t="shared" si="59"/>
        <v>#DIV/0!</v>
      </c>
      <c r="AS405" s="264" t="str">
        <f t="shared" si="60"/>
        <v/>
      </c>
    </row>
    <row r="406" spans="1:45" s="102" customFormat="1" ht="12.75">
      <c r="A406" s="316"/>
      <c r="B406" s="324"/>
      <c r="C406" s="104">
        <f t="shared" si="53"/>
        <v>0</v>
      </c>
      <c r="D406" s="92"/>
      <c r="E406" s="92"/>
      <c r="F406" s="332"/>
      <c r="G406" s="92"/>
      <c r="H406" s="92"/>
      <c r="I406" s="332"/>
      <c r="J406" s="332"/>
      <c r="K406" s="332"/>
      <c r="L406" s="332"/>
      <c r="M406" s="332"/>
      <c r="N406" s="332"/>
      <c r="O406" s="332"/>
      <c r="P406" s="332"/>
      <c r="Q406" s="332"/>
      <c r="R406" s="332"/>
      <c r="S406" s="332"/>
      <c r="T406" s="332"/>
      <c r="U406" s="332"/>
      <c r="V406" s="332"/>
      <c r="W406" s="104">
        <f t="shared" si="52"/>
        <v>0</v>
      </c>
      <c r="X406" s="332"/>
      <c r="Y406" s="332"/>
      <c r="Z406" s="332"/>
      <c r="AA406" s="332"/>
      <c r="AB406" s="332"/>
      <c r="AC406" s="332"/>
      <c r="AD406" s="332"/>
      <c r="AE406" s="92"/>
      <c r="AF406" s="332"/>
      <c r="AG406" s="332"/>
      <c r="AH406" s="29"/>
      <c r="AI406" s="29"/>
      <c r="AJ406" s="29"/>
      <c r="AK406" s="29"/>
      <c r="AL406" s="332"/>
      <c r="AM406" s="262" t="str">
        <f t="shared" si="54"/>
        <v>ок</v>
      </c>
      <c r="AN406" s="262" t="str">
        <f t="shared" si="55"/>
        <v>ок</v>
      </c>
      <c r="AO406" s="262" t="str">
        <f t="shared" si="56"/>
        <v>ок</v>
      </c>
      <c r="AP406" s="262" t="str">
        <f t="shared" si="57"/>
        <v>ок</v>
      </c>
      <c r="AQ406" s="262" t="str">
        <f t="shared" si="58"/>
        <v>ок</v>
      </c>
      <c r="AR406" s="263" t="e">
        <f t="shared" si="59"/>
        <v>#DIV/0!</v>
      </c>
      <c r="AS406" s="264" t="str">
        <f t="shared" si="60"/>
        <v/>
      </c>
    </row>
    <row r="407" spans="1:45" s="102" customFormat="1" ht="12.75">
      <c r="A407" s="316"/>
      <c r="B407" s="324"/>
      <c r="C407" s="104">
        <f t="shared" si="53"/>
        <v>0</v>
      </c>
      <c r="D407" s="92"/>
      <c r="E407" s="92"/>
      <c r="F407" s="332"/>
      <c r="G407" s="92"/>
      <c r="H407" s="92"/>
      <c r="I407" s="332"/>
      <c r="J407" s="332"/>
      <c r="K407" s="332"/>
      <c r="L407" s="332"/>
      <c r="M407" s="332"/>
      <c r="N407" s="332"/>
      <c r="O407" s="332"/>
      <c r="P407" s="332"/>
      <c r="Q407" s="332"/>
      <c r="R407" s="332"/>
      <c r="S407" s="332"/>
      <c r="T407" s="332"/>
      <c r="U407" s="332"/>
      <c r="V407" s="332"/>
      <c r="W407" s="104">
        <f t="shared" si="52"/>
        <v>0</v>
      </c>
      <c r="X407" s="332"/>
      <c r="Y407" s="332"/>
      <c r="Z407" s="332"/>
      <c r="AA407" s="332"/>
      <c r="AB407" s="332"/>
      <c r="AC407" s="332"/>
      <c r="AD407" s="332"/>
      <c r="AE407" s="92"/>
      <c r="AF407" s="332"/>
      <c r="AG407" s="332"/>
      <c r="AH407" s="29"/>
      <c r="AI407" s="29"/>
      <c r="AJ407" s="29"/>
      <c r="AK407" s="29"/>
      <c r="AL407" s="332"/>
      <c r="AM407" s="262" t="str">
        <f t="shared" si="54"/>
        <v>ок</v>
      </c>
      <c r="AN407" s="262" t="str">
        <f t="shared" si="55"/>
        <v>ок</v>
      </c>
      <c r="AO407" s="262" t="str">
        <f t="shared" si="56"/>
        <v>ок</v>
      </c>
      <c r="AP407" s="262" t="str">
        <f t="shared" si="57"/>
        <v>ок</v>
      </c>
      <c r="AQ407" s="262" t="str">
        <f t="shared" si="58"/>
        <v>ок</v>
      </c>
      <c r="AR407" s="263" t="e">
        <f t="shared" si="59"/>
        <v>#DIV/0!</v>
      </c>
      <c r="AS407" s="264" t="str">
        <f t="shared" si="60"/>
        <v/>
      </c>
    </row>
    <row r="408" spans="1:45" s="102" customFormat="1" ht="12.75">
      <c r="A408" s="316"/>
      <c r="B408" s="324"/>
      <c r="C408" s="104">
        <f t="shared" si="53"/>
        <v>0</v>
      </c>
      <c r="D408" s="92"/>
      <c r="E408" s="92"/>
      <c r="F408" s="332"/>
      <c r="G408" s="92"/>
      <c r="H408" s="92"/>
      <c r="I408" s="332"/>
      <c r="J408" s="332"/>
      <c r="K408" s="332"/>
      <c r="L408" s="332"/>
      <c r="M408" s="332"/>
      <c r="N408" s="332"/>
      <c r="O408" s="332"/>
      <c r="P408" s="332"/>
      <c r="Q408" s="332"/>
      <c r="R408" s="332"/>
      <c r="S408" s="332"/>
      <c r="T408" s="332"/>
      <c r="U408" s="332"/>
      <c r="V408" s="332"/>
      <c r="W408" s="104">
        <f t="shared" si="52"/>
        <v>0</v>
      </c>
      <c r="X408" s="332"/>
      <c r="Y408" s="332"/>
      <c r="Z408" s="332"/>
      <c r="AA408" s="332"/>
      <c r="AB408" s="332"/>
      <c r="AC408" s="332"/>
      <c r="AD408" s="332"/>
      <c r="AE408" s="92"/>
      <c r="AF408" s="332"/>
      <c r="AG408" s="332"/>
      <c r="AH408" s="29"/>
      <c r="AI408" s="29"/>
      <c r="AJ408" s="29"/>
      <c r="AK408" s="29"/>
      <c r="AL408" s="332"/>
      <c r="AM408" s="262" t="str">
        <f t="shared" si="54"/>
        <v>ок</v>
      </c>
      <c r="AN408" s="262" t="str">
        <f t="shared" si="55"/>
        <v>ок</v>
      </c>
      <c r="AO408" s="262" t="str">
        <f t="shared" si="56"/>
        <v>ок</v>
      </c>
      <c r="AP408" s="262" t="str">
        <f t="shared" si="57"/>
        <v>ок</v>
      </c>
      <c r="AQ408" s="262" t="str">
        <f t="shared" si="58"/>
        <v>ок</v>
      </c>
      <c r="AR408" s="263" t="e">
        <f t="shared" si="59"/>
        <v>#DIV/0!</v>
      </c>
      <c r="AS408" s="264" t="str">
        <f t="shared" si="60"/>
        <v/>
      </c>
    </row>
    <row r="409" spans="1:45" s="102" customFormat="1" ht="12.75">
      <c r="A409" s="316"/>
      <c r="B409" s="324"/>
      <c r="C409" s="104">
        <f t="shared" si="53"/>
        <v>0</v>
      </c>
      <c r="D409" s="92"/>
      <c r="E409" s="92"/>
      <c r="F409" s="332"/>
      <c r="G409" s="92"/>
      <c r="H409" s="92"/>
      <c r="I409" s="332"/>
      <c r="J409" s="332"/>
      <c r="K409" s="332"/>
      <c r="L409" s="332"/>
      <c r="M409" s="332"/>
      <c r="N409" s="332"/>
      <c r="O409" s="332"/>
      <c r="P409" s="332"/>
      <c r="Q409" s="332"/>
      <c r="R409" s="332"/>
      <c r="S409" s="332"/>
      <c r="T409" s="332"/>
      <c r="U409" s="332"/>
      <c r="V409" s="332"/>
      <c r="W409" s="104">
        <f t="shared" si="52"/>
        <v>0</v>
      </c>
      <c r="X409" s="332"/>
      <c r="Y409" s="332"/>
      <c r="Z409" s="332"/>
      <c r="AA409" s="332"/>
      <c r="AB409" s="332"/>
      <c r="AC409" s="332"/>
      <c r="AD409" s="332"/>
      <c r="AE409" s="92"/>
      <c r="AF409" s="332"/>
      <c r="AG409" s="332"/>
      <c r="AH409" s="29"/>
      <c r="AI409" s="29"/>
      <c r="AJ409" s="29"/>
      <c r="AK409" s="29"/>
      <c r="AL409" s="332"/>
      <c r="AM409" s="262" t="str">
        <f t="shared" si="54"/>
        <v>ок</v>
      </c>
      <c r="AN409" s="262" t="str">
        <f t="shared" si="55"/>
        <v>ок</v>
      </c>
      <c r="AO409" s="262" t="str">
        <f t="shared" si="56"/>
        <v>ок</v>
      </c>
      <c r="AP409" s="262" t="str">
        <f t="shared" si="57"/>
        <v>ок</v>
      </c>
      <c r="AQ409" s="262" t="str">
        <f t="shared" si="58"/>
        <v>ок</v>
      </c>
      <c r="AR409" s="263" t="e">
        <f t="shared" si="59"/>
        <v>#DIV/0!</v>
      </c>
      <c r="AS409" s="264" t="str">
        <f t="shared" si="60"/>
        <v/>
      </c>
    </row>
    <row r="410" spans="1:45" s="102" customFormat="1" ht="12.75">
      <c r="A410" s="316"/>
      <c r="B410" s="324"/>
      <c r="C410" s="104">
        <f t="shared" si="53"/>
        <v>0</v>
      </c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104">
        <f t="shared" si="52"/>
        <v>0</v>
      </c>
      <c r="X410" s="92"/>
      <c r="Y410" s="92"/>
      <c r="Z410" s="92"/>
      <c r="AA410" s="92"/>
      <c r="AB410" s="92"/>
      <c r="AC410" s="92"/>
      <c r="AD410" s="92"/>
      <c r="AE410" s="92"/>
      <c r="AF410" s="332"/>
      <c r="AG410" s="108"/>
      <c r="AH410" s="332"/>
      <c r="AI410" s="332"/>
      <c r="AJ410" s="332"/>
      <c r="AK410" s="334"/>
      <c r="AL410" s="332"/>
      <c r="AM410" s="262" t="str">
        <f t="shared" si="54"/>
        <v>ок</v>
      </c>
      <c r="AN410" s="262" t="str">
        <f t="shared" si="55"/>
        <v>ок</v>
      </c>
      <c r="AO410" s="262" t="str">
        <f t="shared" si="56"/>
        <v>ок</v>
      </c>
      <c r="AP410" s="262" t="str">
        <f t="shared" si="57"/>
        <v>ок</v>
      </c>
      <c r="AQ410" s="262" t="str">
        <f t="shared" si="58"/>
        <v>ок</v>
      </c>
      <c r="AR410" s="263" t="e">
        <f t="shared" si="59"/>
        <v>#DIV/0!</v>
      </c>
      <c r="AS410" s="264" t="str">
        <f t="shared" si="60"/>
        <v/>
      </c>
    </row>
    <row r="411" spans="1:45" s="102" customFormat="1" ht="12.75">
      <c r="A411" s="316"/>
      <c r="B411" s="324"/>
      <c r="C411" s="104">
        <f t="shared" si="53"/>
        <v>0</v>
      </c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104">
        <f t="shared" si="52"/>
        <v>0</v>
      </c>
      <c r="X411" s="92"/>
      <c r="Y411" s="92"/>
      <c r="Z411" s="92"/>
      <c r="AA411" s="92"/>
      <c r="AB411" s="92"/>
      <c r="AC411" s="92"/>
      <c r="AD411" s="92"/>
      <c r="AE411" s="92"/>
      <c r="AF411" s="332"/>
      <c r="AG411" s="108"/>
      <c r="AH411" s="332"/>
      <c r="AI411" s="332"/>
      <c r="AJ411" s="332"/>
      <c r="AK411" s="334"/>
      <c r="AL411" s="332"/>
      <c r="AM411" s="262" t="str">
        <f t="shared" si="54"/>
        <v>ок</v>
      </c>
      <c r="AN411" s="262" t="str">
        <f t="shared" si="55"/>
        <v>ок</v>
      </c>
      <c r="AO411" s="262" t="str">
        <f t="shared" si="56"/>
        <v>ок</v>
      </c>
      <c r="AP411" s="262" t="str">
        <f t="shared" si="57"/>
        <v>ок</v>
      </c>
      <c r="AQ411" s="262" t="str">
        <f t="shared" si="58"/>
        <v>ок</v>
      </c>
      <c r="AR411" s="263" t="e">
        <f t="shared" si="59"/>
        <v>#DIV/0!</v>
      </c>
      <c r="AS411" s="264" t="str">
        <f t="shared" si="60"/>
        <v/>
      </c>
    </row>
    <row r="412" spans="1:45" s="102" customFormat="1" ht="12.75">
      <c r="A412" s="316"/>
      <c r="B412" s="324"/>
      <c r="C412" s="104">
        <f t="shared" si="53"/>
        <v>0</v>
      </c>
      <c r="D412" s="92"/>
      <c r="E412" s="92"/>
      <c r="F412" s="332"/>
      <c r="G412" s="92"/>
      <c r="H412" s="92"/>
      <c r="I412" s="332"/>
      <c r="J412" s="332"/>
      <c r="K412" s="332"/>
      <c r="L412" s="332"/>
      <c r="M412" s="332"/>
      <c r="N412" s="332"/>
      <c r="O412" s="332"/>
      <c r="P412" s="332"/>
      <c r="Q412" s="332"/>
      <c r="R412" s="332"/>
      <c r="S412" s="332"/>
      <c r="T412" s="332"/>
      <c r="U412" s="332"/>
      <c r="V412" s="332"/>
      <c r="W412" s="104">
        <f t="shared" si="52"/>
        <v>0</v>
      </c>
      <c r="X412" s="332"/>
      <c r="Y412" s="332"/>
      <c r="Z412" s="332"/>
      <c r="AA412" s="332"/>
      <c r="AB412" s="332"/>
      <c r="AC412" s="332"/>
      <c r="AD412" s="332"/>
      <c r="AE412" s="92"/>
      <c r="AF412" s="332"/>
      <c r="AG412" s="332"/>
      <c r="AH412" s="29"/>
      <c r="AI412" s="29"/>
      <c r="AJ412" s="29"/>
      <c r="AK412" s="29"/>
      <c r="AL412" s="332"/>
      <c r="AM412" s="262" t="str">
        <f t="shared" si="54"/>
        <v>ок</v>
      </c>
      <c r="AN412" s="262" t="str">
        <f t="shared" si="55"/>
        <v>ок</v>
      </c>
      <c r="AO412" s="262" t="str">
        <f t="shared" si="56"/>
        <v>ок</v>
      </c>
      <c r="AP412" s="262" t="str">
        <f t="shared" si="57"/>
        <v>ок</v>
      </c>
      <c r="AQ412" s="262" t="str">
        <f t="shared" si="58"/>
        <v>ок</v>
      </c>
      <c r="AR412" s="263" t="e">
        <f t="shared" si="59"/>
        <v>#DIV/0!</v>
      </c>
      <c r="AS412" s="264" t="str">
        <f t="shared" si="60"/>
        <v/>
      </c>
    </row>
    <row r="413" spans="1:45" s="102" customFormat="1" ht="12.75">
      <c r="A413" s="316"/>
      <c r="B413" s="324"/>
      <c r="C413" s="104">
        <f t="shared" si="53"/>
        <v>0</v>
      </c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104">
        <f t="shared" si="52"/>
        <v>0</v>
      </c>
      <c r="X413" s="92"/>
      <c r="Y413" s="92"/>
      <c r="Z413" s="92"/>
      <c r="AA413" s="92"/>
      <c r="AB413" s="92"/>
      <c r="AC413" s="92"/>
      <c r="AD413" s="92"/>
      <c r="AE413" s="92"/>
      <c r="AF413" s="332"/>
      <c r="AG413" s="108"/>
      <c r="AH413" s="332"/>
      <c r="AI413" s="332"/>
      <c r="AJ413" s="332"/>
      <c r="AK413" s="334"/>
      <c r="AL413" s="332"/>
      <c r="AM413" s="262" t="str">
        <f t="shared" si="54"/>
        <v>ок</v>
      </c>
      <c r="AN413" s="262" t="str">
        <f t="shared" si="55"/>
        <v>ок</v>
      </c>
      <c r="AO413" s="262" t="str">
        <f t="shared" si="56"/>
        <v>ок</v>
      </c>
      <c r="AP413" s="262" t="str">
        <f t="shared" si="57"/>
        <v>ок</v>
      </c>
      <c r="AQ413" s="262" t="str">
        <f t="shared" si="58"/>
        <v>ок</v>
      </c>
      <c r="AR413" s="263" t="e">
        <f t="shared" si="59"/>
        <v>#DIV/0!</v>
      </c>
      <c r="AS413" s="264" t="str">
        <f t="shared" si="60"/>
        <v/>
      </c>
    </row>
    <row r="414" spans="1:45" s="102" customFormat="1" ht="12.75">
      <c r="A414" s="316"/>
      <c r="B414" s="324"/>
      <c r="C414" s="104">
        <f t="shared" si="53"/>
        <v>0</v>
      </c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104">
        <f t="shared" si="52"/>
        <v>0</v>
      </c>
      <c r="X414" s="92"/>
      <c r="Y414" s="92"/>
      <c r="Z414" s="92"/>
      <c r="AA414" s="92"/>
      <c r="AB414" s="92"/>
      <c r="AC414" s="92"/>
      <c r="AD414" s="92"/>
      <c r="AE414" s="92"/>
      <c r="AF414" s="332"/>
      <c r="AG414" s="108"/>
      <c r="AH414" s="332"/>
      <c r="AI414" s="332"/>
      <c r="AJ414" s="332"/>
      <c r="AK414" s="334"/>
      <c r="AL414" s="332"/>
      <c r="AM414" s="262" t="str">
        <f t="shared" si="54"/>
        <v>ок</v>
      </c>
      <c r="AN414" s="262" t="str">
        <f t="shared" si="55"/>
        <v>ок</v>
      </c>
      <c r="AO414" s="262" t="str">
        <f t="shared" si="56"/>
        <v>ок</v>
      </c>
      <c r="AP414" s="262" t="str">
        <f t="shared" si="57"/>
        <v>ок</v>
      </c>
      <c r="AQ414" s="262" t="str">
        <f t="shared" si="58"/>
        <v>ок</v>
      </c>
      <c r="AR414" s="263" t="e">
        <f t="shared" si="59"/>
        <v>#DIV/0!</v>
      </c>
      <c r="AS414" s="264" t="str">
        <f t="shared" si="60"/>
        <v/>
      </c>
    </row>
    <row r="415" spans="1:45" s="102" customFormat="1" ht="12.75">
      <c r="A415" s="316"/>
      <c r="B415" s="324"/>
      <c r="C415" s="104">
        <f t="shared" si="53"/>
        <v>0</v>
      </c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104">
        <f t="shared" si="52"/>
        <v>0</v>
      </c>
      <c r="X415" s="92"/>
      <c r="Y415" s="92"/>
      <c r="Z415" s="92"/>
      <c r="AA415" s="92"/>
      <c r="AB415" s="92"/>
      <c r="AC415" s="92"/>
      <c r="AD415" s="92"/>
      <c r="AE415" s="92"/>
      <c r="AF415" s="332"/>
      <c r="AG415" s="108"/>
      <c r="AH415" s="332"/>
      <c r="AI415" s="332"/>
      <c r="AJ415" s="332"/>
      <c r="AK415" s="334"/>
      <c r="AL415" s="332"/>
      <c r="AM415" s="262" t="str">
        <f t="shared" si="54"/>
        <v>ок</v>
      </c>
      <c r="AN415" s="262" t="str">
        <f t="shared" si="55"/>
        <v>ок</v>
      </c>
      <c r="AO415" s="262" t="str">
        <f t="shared" si="56"/>
        <v>ок</v>
      </c>
      <c r="AP415" s="262" t="str">
        <f t="shared" si="57"/>
        <v>ок</v>
      </c>
      <c r="AQ415" s="262" t="str">
        <f t="shared" si="58"/>
        <v>ок</v>
      </c>
      <c r="AR415" s="263" t="e">
        <f t="shared" si="59"/>
        <v>#DIV/0!</v>
      </c>
      <c r="AS415" s="264" t="str">
        <f t="shared" si="60"/>
        <v/>
      </c>
    </row>
    <row r="416" spans="1:45" s="102" customFormat="1" ht="12.75">
      <c r="A416" s="316"/>
      <c r="B416" s="324"/>
      <c r="C416" s="104">
        <f t="shared" si="53"/>
        <v>0</v>
      </c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104">
        <f t="shared" si="52"/>
        <v>0</v>
      </c>
      <c r="X416" s="92"/>
      <c r="Y416" s="92"/>
      <c r="Z416" s="92"/>
      <c r="AA416" s="92"/>
      <c r="AB416" s="92"/>
      <c r="AC416" s="92"/>
      <c r="AD416" s="92"/>
      <c r="AE416" s="92"/>
      <c r="AF416" s="332"/>
      <c r="AG416" s="108"/>
      <c r="AH416" s="332"/>
      <c r="AI416" s="332"/>
      <c r="AJ416" s="332"/>
      <c r="AK416" s="334"/>
      <c r="AL416" s="332"/>
      <c r="AM416" s="262" t="str">
        <f t="shared" si="54"/>
        <v>ок</v>
      </c>
      <c r="AN416" s="262" t="str">
        <f t="shared" si="55"/>
        <v>ок</v>
      </c>
      <c r="AO416" s="262" t="str">
        <f t="shared" si="56"/>
        <v>ок</v>
      </c>
      <c r="AP416" s="262" t="str">
        <f t="shared" si="57"/>
        <v>ок</v>
      </c>
      <c r="AQ416" s="262" t="str">
        <f t="shared" si="58"/>
        <v>ок</v>
      </c>
      <c r="AR416" s="263" t="e">
        <f t="shared" si="59"/>
        <v>#DIV/0!</v>
      </c>
      <c r="AS416" s="264" t="str">
        <f t="shared" si="60"/>
        <v/>
      </c>
    </row>
    <row r="417" spans="1:45" s="102" customFormat="1" ht="12.75">
      <c r="A417" s="317"/>
      <c r="B417" s="324"/>
      <c r="C417" s="104">
        <f t="shared" si="53"/>
        <v>0</v>
      </c>
      <c r="D417" s="92"/>
      <c r="E417" s="92"/>
      <c r="F417" s="29"/>
      <c r="G417" s="92"/>
      <c r="H417" s="92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104">
        <f t="shared" si="52"/>
        <v>0</v>
      </c>
      <c r="X417" s="29"/>
      <c r="Y417" s="29"/>
      <c r="Z417" s="29"/>
      <c r="AA417" s="29"/>
      <c r="AB417" s="29"/>
      <c r="AC417" s="29"/>
      <c r="AD417" s="29"/>
      <c r="AE417" s="92"/>
      <c r="AF417" s="29"/>
      <c r="AG417" s="29"/>
      <c r="AH417" s="29"/>
      <c r="AI417" s="29"/>
      <c r="AJ417" s="29"/>
      <c r="AK417" s="29"/>
      <c r="AL417" s="332"/>
      <c r="AM417" s="262" t="str">
        <f t="shared" si="54"/>
        <v>ок</v>
      </c>
      <c r="AN417" s="262" t="str">
        <f t="shared" si="55"/>
        <v>ок</v>
      </c>
      <c r="AO417" s="262" t="str">
        <f t="shared" si="56"/>
        <v>ок</v>
      </c>
      <c r="AP417" s="262" t="str">
        <f t="shared" si="57"/>
        <v>ок</v>
      </c>
      <c r="AQ417" s="262" t="str">
        <f t="shared" si="58"/>
        <v>ок</v>
      </c>
      <c r="AR417" s="263" t="e">
        <f t="shared" si="59"/>
        <v>#DIV/0!</v>
      </c>
      <c r="AS417" s="264" t="str">
        <f t="shared" si="60"/>
        <v/>
      </c>
    </row>
    <row r="418" spans="1:45" s="102" customFormat="1" ht="12.75">
      <c r="A418" s="309"/>
      <c r="B418" s="324"/>
      <c r="C418" s="104">
        <f t="shared" si="53"/>
        <v>0</v>
      </c>
      <c r="D418" s="92"/>
      <c r="E418" s="92"/>
      <c r="F418" s="29"/>
      <c r="G418" s="92"/>
      <c r="H418" s="92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104">
        <f t="shared" si="52"/>
        <v>0</v>
      </c>
      <c r="X418" s="29"/>
      <c r="Y418" s="29"/>
      <c r="Z418" s="29"/>
      <c r="AA418" s="29"/>
      <c r="AB418" s="29"/>
      <c r="AC418" s="29"/>
      <c r="AD418" s="29"/>
      <c r="AE418" s="92"/>
      <c r="AF418" s="29"/>
      <c r="AG418" s="29"/>
      <c r="AH418" s="29"/>
      <c r="AI418" s="29"/>
      <c r="AJ418" s="29"/>
      <c r="AK418" s="29"/>
      <c r="AL418" s="162"/>
      <c r="AM418" s="262" t="str">
        <f t="shared" si="54"/>
        <v>ок</v>
      </c>
      <c r="AN418" s="262" t="str">
        <f t="shared" si="55"/>
        <v>ок</v>
      </c>
      <c r="AO418" s="262" t="str">
        <f t="shared" si="56"/>
        <v>ок</v>
      </c>
      <c r="AP418" s="262" t="str">
        <f t="shared" si="57"/>
        <v>ок</v>
      </c>
      <c r="AQ418" s="262" t="str">
        <f t="shared" si="58"/>
        <v>ок</v>
      </c>
      <c r="AR418" s="263" t="e">
        <f t="shared" si="59"/>
        <v>#DIV/0!</v>
      </c>
      <c r="AS418" s="264" t="str">
        <f t="shared" si="60"/>
        <v/>
      </c>
    </row>
    <row r="419" spans="1:45" s="102" customFormat="1" ht="12.75">
      <c r="A419" s="309"/>
      <c r="B419" s="324"/>
      <c r="C419" s="104">
        <f t="shared" si="53"/>
        <v>0</v>
      </c>
      <c r="D419" s="92"/>
      <c r="E419" s="92"/>
      <c r="F419" s="29"/>
      <c r="G419" s="92"/>
      <c r="H419" s="92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104">
        <f t="shared" si="52"/>
        <v>0</v>
      </c>
      <c r="X419" s="29"/>
      <c r="Y419" s="29"/>
      <c r="Z419" s="29"/>
      <c r="AA419" s="29"/>
      <c r="AB419" s="29"/>
      <c r="AC419" s="29"/>
      <c r="AD419" s="29"/>
      <c r="AE419" s="92"/>
      <c r="AF419" s="29"/>
      <c r="AG419" s="29"/>
      <c r="AH419" s="29"/>
      <c r="AI419" s="29"/>
      <c r="AJ419" s="29"/>
      <c r="AK419" s="29"/>
      <c r="AL419" s="162"/>
      <c r="AM419" s="262" t="str">
        <f t="shared" si="54"/>
        <v>ок</v>
      </c>
      <c r="AN419" s="262" t="str">
        <f t="shared" si="55"/>
        <v>ок</v>
      </c>
      <c r="AO419" s="262" t="str">
        <f t="shared" si="56"/>
        <v>ок</v>
      </c>
      <c r="AP419" s="262" t="str">
        <f t="shared" si="57"/>
        <v>ок</v>
      </c>
      <c r="AQ419" s="262" t="str">
        <f t="shared" si="58"/>
        <v>ок</v>
      </c>
      <c r="AR419" s="263" t="e">
        <f t="shared" si="59"/>
        <v>#DIV/0!</v>
      </c>
      <c r="AS419" s="264" t="str">
        <f t="shared" si="60"/>
        <v/>
      </c>
    </row>
    <row r="420" spans="1:45" s="102" customFormat="1" ht="12.75">
      <c r="A420" s="309"/>
      <c r="B420" s="326"/>
      <c r="C420" s="104">
        <f t="shared" si="53"/>
        <v>0</v>
      </c>
      <c r="D420" s="92"/>
      <c r="E420" s="92"/>
      <c r="F420" s="29"/>
      <c r="G420" s="92"/>
      <c r="H420" s="92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104">
        <f t="shared" si="52"/>
        <v>0</v>
      </c>
      <c r="X420" s="29"/>
      <c r="Y420" s="29"/>
      <c r="Z420" s="29"/>
      <c r="AA420" s="29"/>
      <c r="AB420" s="29"/>
      <c r="AC420" s="29"/>
      <c r="AD420" s="29"/>
      <c r="AE420" s="92"/>
      <c r="AF420" s="29"/>
      <c r="AG420" s="29"/>
      <c r="AH420" s="29"/>
      <c r="AI420" s="29"/>
      <c r="AJ420" s="29"/>
      <c r="AK420" s="29"/>
      <c r="AL420" s="162"/>
      <c r="AM420" s="262" t="str">
        <f t="shared" si="54"/>
        <v>ок</v>
      </c>
      <c r="AN420" s="262" t="str">
        <f t="shared" si="55"/>
        <v>ок</v>
      </c>
      <c r="AO420" s="262" t="str">
        <f t="shared" si="56"/>
        <v>ок</v>
      </c>
      <c r="AP420" s="262" t="str">
        <f t="shared" si="57"/>
        <v>ок</v>
      </c>
      <c r="AQ420" s="262" t="str">
        <f t="shared" si="58"/>
        <v>ок</v>
      </c>
      <c r="AR420" s="263" t="e">
        <f t="shared" si="59"/>
        <v>#DIV/0!</v>
      </c>
      <c r="AS420" s="264" t="str">
        <f t="shared" si="60"/>
        <v/>
      </c>
    </row>
    <row r="421" spans="1:45" s="102" customFormat="1" ht="12.75">
      <c r="A421" s="309"/>
      <c r="B421" s="324"/>
      <c r="C421" s="104">
        <f t="shared" si="53"/>
        <v>0</v>
      </c>
      <c r="D421" s="92"/>
      <c r="E421" s="92"/>
      <c r="F421" s="29"/>
      <c r="G421" s="92"/>
      <c r="H421" s="92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104">
        <f t="shared" si="52"/>
        <v>0</v>
      </c>
      <c r="X421" s="29"/>
      <c r="Y421" s="29"/>
      <c r="Z421" s="29"/>
      <c r="AA421" s="29"/>
      <c r="AB421" s="29"/>
      <c r="AC421" s="29"/>
      <c r="AD421" s="29"/>
      <c r="AE421" s="92"/>
      <c r="AF421" s="29"/>
      <c r="AG421" s="29"/>
      <c r="AH421" s="29"/>
      <c r="AI421" s="29"/>
      <c r="AJ421" s="29"/>
      <c r="AK421" s="29"/>
      <c r="AL421" s="162"/>
      <c r="AM421" s="262" t="str">
        <f t="shared" si="54"/>
        <v>ок</v>
      </c>
      <c r="AN421" s="262" t="str">
        <f t="shared" si="55"/>
        <v>ок</v>
      </c>
      <c r="AO421" s="262" t="str">
        <f t="shared" si="56"/>
        <v>ок</v>
      </c>
      <c r="AP421" s="262" t="str">
        <f t="shared" si="57"/>
        <v>ок</v>
      </c>
      <c r="AQ421" s="262" t="str">
        <f t="shared" si="58"/>
        <v>ок</v>
      </c>
      <c r="AR421" s="263" t="e">
        <f t="shared" si="59"/>
        <v>#DIV/0!</v>
      </c>
      <c r="AS421" s="264" t="str">
        <f t="shared" si="60"/>
        <v/>
      </c>
    </row>
    <row r="422" spans="1:45" s="102" customFormat="1" ht="12.75">
      <c r="A422" s="309"/>
      <c r="B422" s="326"/>
      <c r="C422" s="104">
        <f t="shared" si="53"/>
        <v>0</v>
      </c>
      <c r="D422" s="92"/>
      <c r="E422" s="92"/>
      <c r="F422" s="29"/>
      <c r="G422" s="92"/>
      <c r="H422" s="92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104">
        <f t="shared" si="52"/>
        <v>0</v>
      </c>
      <c r="X422" s="29"/>
      <c r="Y422" s="29"/>
      <c r="Z422" s="29"/>
      <c r="AA422" s="29"/>
      <c r="AB422" s="29"/>
      <c r="AC422" s="29"/>
      <c r="AD422" s="29"/>
      <c r="AE422" s="92"/>
      <c r="AF422" s="29"/>
      <c r="AG422" s="29"/>
      <c r="AH422" s="29"/>
      <c r="AI422" s="29"/>
      <c r="AJ422" s="29"/>
      <c r="AK422" s="29"/>
      <c r="AL422" s="162"/>
      <c r="AM422" s="262" t="str">
        <f t="shared" si="54"/>
        <v>ок</v>
      </c>
      <c r="AN422" s="262" t="str">
        <f t="shared" si="55"/>
        <v>ок</v>
      </c>
      <c r="AO422" s="262" t="str">
        <f t="shared" si="56"/>
        <v>ок</v>
      </c>
      <c r="AP422" s="262" t="str">
        <f t="shared" si="57"/>
        <v>ок</v>
      </c>
      <c r="AQ422" s="262" t="str">
        <f t="shared" si="58"/>
        <v>ок</v>
      </c>
      <c r="AR422" s="263" t="e">
        <f t="shared" si="59"/>
        <v>#DIV/0!</v>
      </c>
      <c r="AS422" s="264" t="str">
        <f t="shared" si="60"/>
        <v/>
      </c>
    </row>
    <row r="423" spans="1:45" s="102" customFormat="1" ht="12.75">
      <c r="A423" s="309"/>
      <c r="B423" s="324"/>
      <c r="C423" s="104">
        <f t="shared" si="53"/>
        <v>0</v>
      </c>
      <c r="D423" s="92"/>
      <c r="E423" s="92"/>
      <c r="F423" s="29"/>
      <c r="G423" s="92"/>
      <c r="H423" s="92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104">
        <f t="shared" si="52"/>
        <v>0</v>
      </c>
      <c r="X423" s="29"/>
      <c r="Y423" s="29"/>
      <c r="Z423" s="29"/>
      <c r="AA423" s="29"/>
      <c r="AB423" s="29"/>
      <c r="AC423" s="29"/>
      <c r="AD423" s="29"/>
      <c r="AE423" s="92"/>
      <c r="AF423" s="29"/>
      <c r="AG423" s="29"/>
      <c r="AH423" s="29"/>
      <c r="AI423" s="29"/>
      <c r="AJ423" s="29"/>
      <c r="AK423" s="29"/>
      <c r="AL423" s="162"/>
      <c r="AM423" s="262" t="str">
        <f t="shared" si="54"/>
        <v>ок</v>
      </c>
      <c r="AN423" s="262" t="str">
        <f t="shared" si="55"/>
        <v>ок</v>
      </c>
      <c r="AO423" s="262" t="str">
        <f t="shared" si="56"/>
        <v>ок</v>
      </c>
      <c r="AP423" s="262" t="str">
        <f t="shared" si="57"/>
        <v>ок</v>
      </c>
      <c r="AQ423" s="262" t="str">
        <f t="shared" si="58"/>
        <v>ок</v>
      </c>
      <c r="AR423" s="263" t="e">
        <f t="shared" si="59"/>
        <v>#DIV/0!</v>
      </c>
      <c r="AS423" s="264" t="str">
        <f t="shared" si="60"/>
        <v/>
      </c>
    </row>
    <row r="424" spans="1:45" s="102" customFormat="1" ht="12.75">
      <c r="A424" s="309"/>
      <c r="B424" s="324"/>
      <c r="C424" s="104">
        <f t="shared" si="53"/>
        <v>0</v>
      </c>
      <c r="D424" s="92"/>
      <c r="E424" s="92"/>
      <c r="F424" s="29"/>
      <c r="G424" s="92"/>
      <c r="H424" s="92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104">
        <f t="shared" si="52"/>
        <v>0</v>
      </c>
      <c r="X424" s="29"/>
      <c r="Y424" s="29"/>
      <c r="Z424" s="29"/>
      <c r="AA424" s="29"/>
      <c r="AB424" s="29"/>
      <c r="AC424" s="29"/>
      <c r="AD424" s="29"/>
      <c r="AE424" s="92"/>
      <c r="AF424" s="29"/>
      <c r="AG424" s="29"/>
      <c r="AH424" s="29"/>
      <c r="AI424" s="29"/>
      <c r="AJ424" s="29"/>
      <c r="AK424" s="29"/>
      <c r="AL424" s="162"/>
      <c r="AM424" s="262" t="str">
        <f t="shared" si="54"/>
        <v>ок</v>
      </c>
      <c r="AN424" s="262" t="str">
        <f t="shared" si="55"/>
        <v>ок</v>
      </c>
      <c r="AO424" s="262" t="str">
        <f t="shared" si="56"/>
        <v>ок</v>
      </c>
      <c r="AP424" s="262" t="str">
        <f t="shared" si="57"/>
        <v>ок</v>
      </c>
      <c r="AQ424" s="262" t="str">
        <f t="shared" si="58"/>
        <v>ок</v>
      </c>
      <c r="AR424" s="263" t="e">
        <f t="shared" si="59"/>
        <v>#DIV/0!</v>
      </c>
      <c r="AS424" s="264" t="str">
        <f t="shared" si="60"/>
        <v/>
      </c>
    </row>
    <row r="425" spans="1:45" s="102" customFormat="1" ht="12.75">
      <c r="A425" s="309"/>
      <c r="B425" s="328"/>
      <c r="C425" s="104">
        <f t="shared" si="53"/>
        <v>0</v>
      </c>
      <c r="D425" s="92"/>
      <c r="E425" s="92"/>
      <c r="F425" s="29"/>
      <c r="G425" s="92"/>
      <c r="H425" s="92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104">
        <f t="shared" si="52"/>
        <v>0</v>
      </c>
      <c r="X425" s="29"/>
      <c r="Y425" s="29"/>
      <c r="Z425" s="29"/>
      <c r="AA425" s="29"/>
      <c r="AB425" s="29"/>
      <c r="AC425" s="29"/>
      <c r="AD425" s="29"/>
      <c r="AE425" s="92"/>
      <c r="AF425" s="29"/>
      <c r="AG425" s="29"/>
      <c r="AH425" s="29"/>
      <c r="AI425" s="29"/>
      <c r="AJ425" s="29"/>
      <c r="AK425" s="29"/>
      <c r="AL425" s="162"/>
      <c r="AM425" s="262" t="str">
        <f t="shared" si="54"/>
        <v>ок</v>
      </c>
      <c r="AN425" s="262" t="str">
        <f t="shared" si="55"/>
        <v>ок</v>
      </c>
      <c r="AO425" s="262" t="str">
        <f t="shared" si="56"/>
        <v>ок</v>
      </c>
      <c r="AP425" s="262" t="str">
        <f t="shared" si="57"/>
        <v>ок</v>
      </c>
      <c r="AQ425" s="262" t="str">
        <f t="shared" si="58"/>
        <v>ок</v>
      </c>
      <c r="AR425" s="263" t="e">
        <f t="shared" si="59"/>
        <v>#DIV/0!</v>
      </c>
      <c r="AS425" s="264" t="str">
        <f t="shared" si="60"/>
        <v/>
      </c>
    </row>
    <row r="426" spans="1:45" s="102" customFormat="1" ht="12.75">
      <c r="A426" s="318"/>
      <c r="B426" s="324"/>
      <c r="C426" s="104">
        <f t="shared" si="53"/>
        <v>0</v>
      </c>
      <c r="D426" s="330"/>
      <c r="E426" s="330"/>
      <c r="F426" s="29"/>
      <c r="G426" s="330"/>
      <c r="H426" s="330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104">
        <f t="shared" si="52"/>
        <v>0</v>
      </c>
      <c r="X426" s="29"/>
      <c r="Y426" s="29"/>
      <c r="Z426" s="29"/>
      <c r="AA426" s="29"/>
      <c r="AB426" s="29"/>
      <c r="AC426" s="29"/>
      <c r="AD426" s="29"/>
      <c r="AE426" s="330"/>
      <c r="AF426" s="29"/>
      <c r="AG426" s="29"/>
      <c r="AH426" s="29"/>
      <c r="AI426" s="29"/>
      <c r="AJ426" s="29"/>
      <c r="AK426" s="29"/>
      <c r="AL426" s="161"/>
      <c r="AM426" s="262" t="str">
        <f t="shared" si="54"/>
        <v>ок</v>
      </c>
      <c r="AN426" s="262" t="str">
        <f t="shared" si="55"/>
        <v>ок</v>
      </c>
      <c r="AO426" s="262" t="str">
        <f t="shared" si="56"/>
        <v>ок</v>
      </c>
      <c r="AP426" s="262" t="str">
        <f t="shared" si="57"/>
        <v>ок</v>
      </c>
      <c r="AQ426" s="262" t="str">
        <f t="shared" si="58"/>
        <v>ок</v>
      </c>
      <c r="AR426" s="263" t="e">
        <f t="shared" si="59"/>
        <v>#DIV/0!</v>
      </c>
      <c r="AS426" s="264" t="str">
        <f t="shared" si="60"/>
        <v/>
      </c>
    </row>
    <row r="427" spans="1:45" s="102" customFormat="1" ht="12.75">
      <c r="A427" s="309"/>
      <c r="B427" s="324"/>
      <c r="C427" s="104">
        <f t="shared" si="53"/>
        <v>0</v>
      </c>
      <c r="D427" s="92"/>
      <c r="E427" s="92"/>
      <c r="F427" s="29"/>
      <c r="G427" s="92"/>
      <c r="H427" s="92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104">
        <f t="shared" si="52"/>
        <v>0</v>
      </c>
      <c r="X427" s="29"/>
      <c r="Y427" s="29"/>
      <c r="Z427" s="29"/>
      <c r="AA427" s="29"/>
      <c r="AB427" s="29"/>
      <c r="AC427" s="29"/>
      <c r="AD427" s="29"/>
      <c r="AE427" s="92"/>
      <c r="AF427" s="29"/>
      <c r="AG427" s="29"/>
      <c r="AH427" s="29"/>
      <c r="AI427" s="29"/>
      <c r="AJ427" s="29"/>
      <c r="AK427" s="29"/>
      <c r="AL427" s="162"/>
      <c r="AM427" s="262" t="str">
        <f t="shared" si="54"/>
        <v>ок</v>
      </c>
      <c r="AN427" s="262" t="str">
        <f t="shared" si="55"/>
        <v>ок</v>
      </c>
      <c r="AO427" s="262" t="str">
        <f t="shared" si="56"/>
        <v>ок</v>
      </c>
      <c r="AP427" s="262" t="str">
        <f t="shared" si="57"/>
        <v>ок</v>
      </c>
      <c r="AQ427" s="262" t="str">
        <f t="shared" si="58"/>
        <v>ок</v>
      </c>
      <c r="AR427" s="263" t="e">
        <f t="shared" si="59"/>
        <v>#DIV/0!</v>
      </c>
      <c r="AS427" s="264" t="str">
        <f t="shared" si="60"/>
        <v/>
      </c>
    </row>
    <row r="428" spans="1:45" s="102" customFormat="1" ht="12.75">
      <c r="A428" s="309"/>
      <c r="B428" s="324"/>
      <c r="C428" s="104">
        <f t="shared" si="53"/>
        <v>0</v>
      </c>
      <c r="D428" s="92"/>
      <c r="E428" s="92"/>
      <c r="F428" s="29"/>
      <c r="G428" s="92"/>
      <c r="H428" s="92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104">
        <f t="shared" si="52"/>
        <v>0</v>
      </c>
      <c r="X428" s="29"/>
      <c r="Y428" s="29"/>
      <c r="Z428" s="29"/>
      <c r="AA428" s="29"/>
      <c r="AB428" s="29"/>
      <c r="AC428" s="29"/>
      <c r="AD428" s="29"/>
      <c r="AE428" s="92"/>
      <c r="AF428" s="29"/>
      <c r="AG428" s="29"/>
      <c r="AH428" s="29"/>
      <c r="AI428" s="29"/>
      <c r="AJ428" s="29"/>
      <c r="AK428" s="29"/>
      <c r="AL428" s="162"/>
      <c r="AM428" s="262" t="str">
        <f t="shared" si="54"/>
        <v>ок</v>
      </c>
      <c r="AN428" s="262" t="str">
        <f t="shared" si="55"/>
        <v>ок</v>
      </c>
      <c r="AO428" s="262" t="str">
        <f t="shared" si="56"/>
        <v>ок</v>
      </c>
      <c r="AP428" s="262" t="str">
        <f t="shared" si="57"/>
        <v>ок</v>
      </c>
      <c r="AQ428" s="262" t="str">
        <f t="shared" si="58"/>
        <v>ок</v>
      </c>
      <c r="AR428" s="263" t="e">
        <f t="shared" si="59"/>
        <v>#DIV/0!</v>
      </c>
      <c r="AS428" s="264" t="str">
        <f t="shared" si="60"/>
        <v/>
      </c>
    </row>
    <row r="429" spans="1:45" s="102" customFormat="1" ht="12.75">
      <c r="A429" s="309"/>
      <c r="B429" s="326"/>
      <c r="C429" s="104">
        <f t="shared" si="53"/>
        <v>0</v>
      </c>
      <c r="D429" s="92"/>
      <c r="E429" s="92"/>
      <c r="F429" s="29"/>
      <c r="G429" s="92"/>
      <c r="H429" s="92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104">
        <f t="shared" si="52"/>
        <v>0</v>
      </c>
      <c r="X429" s="29"/>
      <c r="Y429" s="29"/>
      <c r="Z429" s="29"/>
      <c r="AA429" s="29"/>
      <c r="AB429" s="29"/>
      <c r="AC429" s="29"/>
      <c r="AD429" s="29"/>
      <c r="AE429" s="92"/>
      <c r="AF429" s="29"/>
      <c r="AG429" s="29"/>
      <c r="AH429" s="29"/>
      <c r="AI429" s="29"/>
      <c r="AJ429" s="29"/>
      <c r="AK429" s="29"/>
      <c r="AL429" s="162"/>
      <c r="AM429" s="262" t="str">
        <f t="shared" si="54"/>
        <v>ок</v>
      </c>
      <c r="AN429" s="262" t="str">
        <f t="shared" si="55"/>
        <v>ок</v>
      </c>
      <c r="AO429" s="262" t="str">
        <f t="shared" si="56"/>
        <v>ок</v>
      </c>
      <c r="AP429" s="262" t="str">
        <f t="shared" si="57"/>
        <v>ок</v>
      </c>
      <c r="AQ429" s="262" t="str">
        <f t="shared" si="58"/>
        <v>ок</v>
      </c>
      <c r="AR429" s="263" t="e">
        <f t="shared" si="59"/>
        <v>#DIV/0!</v>
      </c>
      <c r="AS429" s="264" t="str">
        <f t="shared" si="60"/>
        <v/>
      </c>
    </row>
    <row r="430" spans="1:45" s="102" customFormat="1" ht="12.75">
      <c r="A430" s="309"/>
      <c r="B430" s="324"/>
      <c r="C430" s="104">
        <f t="shared" si="53"/>
        <v>0</v>
      </c>
      <c r="D430" s="92"/>
      <c r="E430" s="92"/>
      <c r="F430" s="29"/>
      <c r="G430" s="92"/>
      <c r="H430" s="92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104">
        <f t="shared" si="52"/>
        <v>0</v>
      </c>
      <c r="X430" s="29"/>
      <c r="Y430" s="29"/>
      <c r="Z430" s="29"/>
      <c r="AA430" s="29"/>
      <c r="AB430" s="29"/>
      <c r="AC430" s="29"/>
      <c r="AD430" s="29"/>
      <c r="AE430" s="92"/>
      <c r="AF430" s="29"/>
      <c r="AG430" s="29"/>
      <c r="AH430" s="29"/>
      <c r="AI430" s="29"/>
      <c r="AJ430" s="29"/>
      <c r="AK430" s="29"/>
      <c r="AL430" s="162"/>
      <c r="AM430" s="262" t="str">
        <f t="shared" si="54"/>
        <v>ок</v>
      </c>
      <c r="AN430" s="262" t="str">
        <f t="shared" si="55"/>
        <v>ок</v>
      </c>
      <c r="AO430" s="262" t="str">
        <f t="shared" si="56"/>
        <v>ок</v>
      </c>
      <c r="AP430" s="262" t="str">
        <f t="shared" si="57"/>
        <v>ок</v>
      </c>
      <c r="AQ430" s="262" t="str">
        <f t="shared" si="58"/>
        <v>ок</v>
      </c>
      <c r="AR430" s="263" t="e">
        <f t="shared" si="59"/>
        <v>#DIV/0!</v>
      </c>
      <c r="AS430" s="264" t="str">
        <f t="shared" si="60"/>
        <v/>
      </c>
    </row>
    <row r="431" spans="1:45" s="102" customFormat="1" ht="12.75">
      <c r="A431" s="309"/>
      <c r="B431" s="324"/>
      <c r="C431" s="104">
        <f t="shared" si="53"/>
        <v>0</v>
      </c>
      <c r="D431" s="330"/>
      <c r="E431" s="330"/>
      <c r="F431" s="29"/>
      <c r="G431" s="330"/>
      <c r="H431" s="330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104">
        <f t="shared" si="52"/>
        <v>0</v>
      </c>
      <c r="X431" s="29"/>
      <c r="Y431" s="29"/>
      <c r="Z431" s="29"/>
      <c r="AA431" s="29"/>
      <c r="AB431" s="29"/>
      <c r="AC431" s="29"/>
      <c r="AD431" s="29"/>
      <c r="AE431" s="92"/>
      <c r="AF431" s="29"/>
      <c r="AG431" s="29"/>
      <c r="AH431" s="29"/>
      <c r="AI431" s="29"/>
      <c r="AJ431" s="29"/>
      <c r="AK431" s="29"/>
      <c r="AL431" s="162"/>
      <c r="AM431" s="262" t="str">
        <f t="shared" si="54"/>
        <v>ок</v>
      </c>
      <c r="AN431" s="262" t="str">
        <f t="shared" si="55"/>
        <v>ок</v>
      </c>
      <c r="AO431" s="262" t="str">
        <f t="shared" si="56"/>
        <v>ок</v>
      </c>
      <c r="AP431" s="262" t="str">
        <f t="shared" si="57"/>
        <v>ок</v>
      </c>
      <c r="AQ431" s="262" t="str">
        <f t="shared" si="58"/>
        <v>ок</v>
      </c>
      <c r="AR431" s="263" t="e">
        <f t="shared" si="59"/>
        <v>#DIV/0!</v>
      </c>
      <c r="AS431" s="264" t="str">
        <f t="shared" si="60"/>
        <v/>
      </c>
    </row>
    <row r="432" spans="1:45" s="102" customFormat="1" ht="12.75">
      <c r="A432" s="309"/>
      <c r="B432" s="324"/>
      <c r="C432" s="104">
        <f t="shared" si="53"/>
        <v>0</v>
      </c>
      <c r="D432" s="92"/>
      <c r="E432" s="92"/>
      <c r="F432" s="29"/>
      <c r="G432" s="92"/>
      <c r="H432" s="92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104">
        <f t="shared" si="52"/>
        <v>0</v>
      </c>
      <c r="X432" s="29"/>
      <c r="Y432" s="29"/>
      <c r="Z432" s="29"/>
      <c r="AA432" s="29"/>
      <c r="AB432" s="29"/>
      <c r="AC432" s="29"/>
      <c r="AD432" s="29"/>
      <c r="AE432" s="92"/>
      <c r="AF432" s="29"/>
      <c r="AG432" s="29"/>
      <c r="AH432" s="29"/>
      <c r="AI432" s="29"/>
      <c r="AJ432" s="29"/>
      <c r="AK432" s="29"/>
      <c r="AL432" s="162"/>
      <c r="AM432" s="262" t="str">
        <f t="shared" si="54"/>
        <v>ок</v>
      </c>
      <c r="AN432" s="262" t="str">
        <f t="shared" si="55"/>
        <v>ок</v>
      </c>
      <c r="AO432" s="262" t="str">
        <f t="shared" si="56"/>
        <v>ок</v>
      </c>
      <c r="AP432" s="262" t="str">
        <f t="shared" si="57"/>
        <v>ок</v>
      </c>
      <c r="AQ432" s="262" t="str">
        <f t="shared" si="58"/>
        <v>ок</v>
      </c>
      <c r="AR432" s="263" t="e">
        <f t="shared" si="59"/>
        <v>#DIV/0!</v>
      </c>
      <c r="AS432" s="264" t="str">
        <f t="shared" si="60"/>
        <v/>
      </c>
    </row>
    <row r="433" spans="1:45" s="102" customFormat="1" ht="12.75">
      <c r="A433" s="347"/>
      <c r="B433" s="324"/>
      <c r="C433" s="104">
        <f t="shared" si="53"/>
        <v>0</v>
      </c>
      <c r="D433" s="92"/>
      <c r="E433" s="92"/>
      <c r="F433" s="29"/>
      <c r="G433" s="92"/>
      <c r="H433" s="92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104">
        <f t="shared" si="52"/>
        <v>0</v>
      </c>
      <c r="X433" s="29"/>
      <c r="Y433" s="29"/>
      <c r="Z433" s="29"/>
      <c r="AA433" s="29"/>
      <c r="AB433" s="29"/>
      <c r="AC433" s="29"/>
      <c r="AD433" s="29"/>
      <c r="AE433" s="92"/>
      <c r="AF433" s="29"/>
      <c r="AG433" s="29"/>
      <c r="AH433" s="29"/>
      <c r="AI433" s="29"/>
      <c r="AJ433" s="29"/>
      <c r="AK433" s="29"/>
      <c r="AL433" s="162"/>
      <c r="AM433" s="262" t="str">
        <f t="shared" si="54"/>
        <v>ок</v>
      </c>
      <c r="AN433" s="262" t="str">
        <f t="shared" si="55"/>
        <v>ок</v>
      </c>
      <c r="AO433" s="262" t="str">
        <f t="shared" si="56"/>
        <v>ок</v>
      </c>
      <c r="AP433" s="262" t="str">
        <f t="shared" si="57"/>
        <v>ок</v>
      </c>
      <c r="AQ433" s="262" t="str">
        <f t="shared" si="58"/>
        <v>ок</v>
      </c>
      <c r="AR433" s="263" t="e">
        <f t="shared" si="59"/>
        <v>#DIV/0!</v>
      </c>
      <c r="AS433" s="264" t="str">
        <f t="shared" si="60"/>
        <v/>
      </c>
    </row>
    <row r="434" spans="1:45" s="102" customFormat="1" ht="12.75">
      <c r="A434" s="319"/>
      <c r="B434" s="324"/>
      <c r="C434" s="104">
        <f t="shared" si="53"/>
        <v>0</v>
      </c>
      <c r="D434" s="92"/>
      <c r="E434" s="92"/>
      <c r="F434" s="29"/>
      <c r="G434" s="92"/>
      <c r="H434" s="92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104">
        <f t="shared" si="52"/>
        <v>0</v>
      </c>
      <c r="X434" s="29"/>
      <c r="Y434" s="29"/>
      <c r="Z434" s="29"/>
      <c r="AA434" s="29"/>
      <c r="AB434" s="29"/>
      <c r="AC434" s="29"/>
      <c r="AD434" s="29"/>
      <c r="AE434" s="92"/>
      <c r="AF434" s="29"/>
      <c r="AG434" s="29"/>
      <c r="AH434" s="29"/>
      <c r="AI434" s="29"/>
      <c r="AJ434" s="29"/>
      <c r="AK434" s="29"/>
      <c r="AL434" s="162"/>
      <c r="AM434" s="262" t="str">
        <f t="shared" si="54"/>
        <v>ок</v>
      </c>
      <c r="AN434" s="262" t="str">
        <f t="shared" si="55"/>
        <v>ок</v>
      </c>
      <c r="AO434" s="262" t="str">
        <f t="shared" si="56"/>
        <v>ок</v>
      </c>
      <c r="AP434" s="262" t="str">
        <f t="shared" si="57"/>
        <v>ок</v>
      </c>
      <c r="AQ434" s="262" t="str">
        <f t="shared" si="58"/>
        <v>ок</v>
      </c>
      <c r="AR434" s="263" t="e">
        <f t="shared" si="59"/>
        <v>#DIV/0!</v>
      </c>
      <c r="AS434" s="264" t="str">
        <f t="shared" si="60"/>
        <v/>
      </c>
    </row>
    <row r="435" spans="1:45" s="102" customFormat="1" ht="12.75">
      <c r="A435" s="319"/>
      <c r="B435" s="324"/>
      <c r="C435" s="104">
        <f t="shared" si="53"/>
        <v>0</v>
      </c>
      <c r="D435" s="92"/>
      <c r="E435" s="92"/>
      <c r="F435" s="29"/>
      <c r="G435" s="92"/>
      <c r="H435" s="92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104">
        <f t="shared" si="52"/>
        <v>0</v>
      </c>
      <c r="X435" s="29"/>
      <c r="Y435" s="29"/>
      <c r="Z435" s="29"/>
      <c r="AA435" s="29"/>
      <c r="AB435" s="29"/>
      <c r="AC435" s="29"/>
      <c r="AD435" s="29"/>
      <c r="AE435" s="92"/>
      <c r="AF435" s="29"/>
      <c r="AG435" s="29"/>
      <c r="AH435" s="29"/>
      <c r="AI435" s="29"/>
      <c r="AJ435" s="29"/>
      <c r="AK435" s="29"/>
      <c r="AL435" s="162"/>
      <c r="AM435" s="262" t="str">
        <f t="shared" si="54"/>
        <v>ок</v>
      </c>
      <c r="AN435" s="262" t="str">
        <f t="shared" si="55"/>
        <v>ок</v>
      </c>
      <c r="AO435" s="262" t="str">
        <f t="shared" si="56"/>
        <v>ок</v>
      </c>
      <c r="AP435" s="262" t="str">
        <f t="shared" si="57"/>
        <v>ок</v>
      </c>
      <c r="AQ435" s="262" t="str">
        <f t="shared" si="58"/>
        <v>ок</v>
      </c>
      <c r="AR435" s="263" t="e">
        <f t="shared" si="59"/>
        <v>#DIV/0!</v>
      </c>
      <c r="AS435" s="264" t="str">
        <f t="shared" si="60"/>
        <v/>
      </c>
    </row>
    <row r="436" spans="1:45" s="102" customFormat="1" ht="12.75">
      <c r="A436" s="319"/>
      <c r="B436" s="324"/>
      <c r="C436" s="104">
        <f t="shared" si="53"/>
        <v>0</v>
      </c>
      <c r="D436" s="92"/>
      <c r="E436" s="92"/>
      <c r="F436" s="29"/>
      <c r="G436" s="92"/>
      <c r="H436" s="92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104">
        <f t="shared" si="52"/>
        <v>0</v>
      </c>
      <c r="X436" s="29"/>
      <c r="Y436" s="29"/>
      <c r="Z436" s="29"/>
      <c r="AA436" s="29"/>
      <c r="AB436" s="29"/>
      <c r="AC436" s="29"/>
      <c r="AD436" s="29"/>
      <c r="AE436" s="92"/>
      <c r="AF436" s="29"/>
      <c r="AG436" s="29"/>
      <c r="AH436" s="29"/>
      <c r="AI436" s="29"/>
      <c r="AJ436" s="29"/>
      <c r="AK436" s="29"/>
      <c r="AL436" s="162"/>
      <c r="AM436" s="262" t="str">
        <f t="shared" si="54"/>
        <v>ок</v>
      </c>
      <c r="AN436" s="262" t="str">
        <f t="shared" si="55"/>
        <v>ок</v>
      </c>
      <c r="AO436" s="262" t="str">
        <f t="shared" si="56"/>
        <v>ок</v>
      </c>
      <c r="AP436" s="262" t="str">
        <f t="shared" si="57"/>
        <v>ок</v>
      </c>
      <c r="AQ436" s="262" t="str">
        <f t="shared" si="58"/>
        <v>ок</v>
      </c>
      <c r="AR436" s="263" t="e">
        <f t="shared" si="59"/>
        <v>#DIV/0!</v>
      </c>
      <c r="AS436" s="264" t="str">
        <f t="shared" si="60"/>
        <v/>
      </c>
    </row>
    <row r="437" spans="1:45" s="102" customFormat="1" ht="12.75">
      <c r="A437" s="319"/>
      <c r="B437" s="324"/>
      <c r="C437" s="104">
        <f t="shared" si="53"/>
        <v>0</v>
      </c>
      <c r="D437" s="92"/>
      <c r="E437" s="92"/>
      <c r="F437" s="29"/>
      <c r="G437" s="92"/>
      <c r="H437" s="92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104">
        <f t="shared" si="52"/>
        <v>0</v>
      </c>
      <c r="X437" s="29"/>
      <c r="Y437" s="29"/>
      <c r="Z437" s="29"/>
      <c r="AA437" s="29"/>
      <c r="AB437" s="29"/>
      <c r="AC437" s="29"/>
      <c r="AD437" s="29"/>
      <c r="AE437" s="92"/>
      <c r="AF437" s="29"/>
      <c r="AG437" s="29"/>
      <c r="AH437" s="29"/>
      <c r="AI437" s="29"/>
      <c r="AJ437" s="29"/>
      <c r="AK437" s="29"/>
      <c r="AL437" s="162"/>
      <c r="AM437" s="262" t="str">
        <f t="shared" si="54"/>
        <v>ок</v>
      </c>
      <c r="AN437" s="262" t="str">
        <f t="shared" si="55"/>
        <v>ок</v>
      </c>
      <c r="AO437" s="262" t="str">
        <f t="shared" si="56"/>
        <v>ок</v>
      </c>
      <c r="AP437" s="262" t="str">
        <f t="shared" si="57"/>
        <v>ок</v>
      </c>
      <c r="AQ437" s="262" t="str">
        <f t="shared" si="58"/>
        <v>ок</v>
      </c>
      <c r="AR437" s="263" t="e">
        <f t="shared" si="59"/>
        <v>#DIV/0!</v>
      </c>
      <c r="AS437" s="264" t="str">
        <f t="shared" si="60"/>
        <v/>
      </c>
    </row>
    <row r="438" spans="1:45" s="102" customFormat="1" ht="12.75">
      <c r="A438" s="319"/>
      <c r="B438" s="324"/>
      <c r="C438" s="104">
        <f t="shared" si="53"/>
        <v>0</v>
      </c>
      <c r="D438" s="92"/>
      <c r="E438" s="92"/>
      <c r="F438" s="29"/>
      <c r="G438" s="92"/>
      <c r="H438" s="92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104">
        <f t="shared" si="52"/>
        <v>0</v>
      </c>
      <c r="X438" s="29"/>
      <c r="Y438" s="29"/>
      <c r="Z438" s="29"/>
      <c r="AA438" s="29"/>
      <c r="AB438" s="29"/>
      <c r="AC438" s="29"/>
      <c r="AD438" s="29"/>
      <c r="AE438" s="92"/>
      <c r="AF438" s="29"/>
      <c r="AG438" s="29"/>
      <c r="AH438" s="29"/>
      <c r="AI438" s="29"/>
      <c r="AJ438" s="29"/>
      <c r="AK438" s="29"/>
      <c r="AL438" s="162"/>
      <c r="AM438" s="262" t="str">
        <f t="shared" si="54"/>
        <v>ок</v>
      </c>
      <c r="AN438" s="262" t="str">
        <f t="shared" si="55"/>
        <v>ок</v>
      </c>
      <c r="AO438" s="262" t="str">
        <f t="shared" si="56"/>
        <v>ок</v>
      </c>
      <c r="AP438" s="262" t="str">
        <f t="shared" si="57"/>
        <v>ок</v>
      </c>
      <c r="AQ438" s="262" t="str">
        <f t="shared" si="58"/>
        <v>ок</v>
      </c>
      <c r="AR438" s="263" t="e">
        <f t="shared" si="59"/>
        <v>#DIV/0!</v>
      </c>
      <c r="AS438" s="264" t="str">
        <f t="shared" si="60"/>
        <v/>
      </c>
    </row>
    <row r="439" spans="1:45" s="102" customFormat="1" ht="12.75">
      <c r="A439" s="319"/>
      <c r="B439" s="324"/>
      <c r="C439" s="104">
        <f t="shared" si="53"/>
        <v>0</v>
      </c>
      <c r="D439" s="92"/>
      <c r="E439" s="92"/>
      <c r="F439" s="29"/>
      <c r="G439" s="92"/>
      <c r="H439" s="92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104">
        <f t="shared" si="52"/>
        <v>0</v>
      </c>
      <c r="X439" s="29"/>
      <c r="Y439" s="29"/>
      <c r="Z439" s="29"/>
      <c r="AA439" s="29"/>
      <c r="AB439" s="29"/>
      <c r="AC439" s="29"/>
      <c r="AD439" s="29"/>
      <c r="AE439" s="92"/>
      <c r="AF439" s="29"/>
      <c r="AG439" s="29"/>
      <c r="AH439" s="29"/>
      <c r="AI439" s="29"/>
      <c r="AJ439" s="29"/>
      <c r="AK439" s="29"/>
      <c r="AL439" s="162"/>
      <c r="AM439" s="262" t="str">
        <f t="shared" si="54"/>
        <v>ок</v>
      </c>
      <c r="AN439" s="262" t="str">
        <f t="shared" si="55"/>
        <v>ок</v>
      </c>
      <c r="AO439" s="262" t="str">
        <f t="shared" si="56"/>
        <v>ок</v>
      </c>
      <c r="AP439" s="262" t="str">
        <f t="shared" si="57"/>
        <v>ок</v>
      </c>
      <c r="AQ439" s="262" t="str">
        <f t="shared" si="58"/>
        <v>ок</v>
      </c>
      <c r="AR439" s="263" t="e">
        <f t="shared" si="59"/>
        <v>#DIV/0!</v>
      </c>
      <c r="AS439" s="264" t="str">
        <f t="shared" si="60"/>
        <v/>
      </c>
    </row>
    <row r="440" spans="1:45" s="102" customFormat="1" ht="12.75">
      <c r="A440" s="319"/>
      <c r="B440" s="324"/>
      <c r="C440" s="104">
        <f t="shared" si="53"/>
        <v>0</v>
      </c>
      <c r="D440" s="92"/>
      <c r="E440" s="92"/>
      <c r="F440" s="29"/>
      <c r="G440" s="92"/>
      <c r="H440" s="92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104">
        <f t="shared" si="52"/>
        <v>0</v>
      </c>
      <c r="X440" s="29"/>
      <c r="Y440" s="29"/>
      <c r="Z440" s="29"/>
      <c r="AA440" s="29"/>
      <c r="AB440" s="29"/>
      <c r="AC440" s="29"/>
      <c r="AD440" s="29"/>
      <c r="AE440" s="92"/>
      <c r="AF440" s="29"/>
      <c r="AG440" s="29"/>
      <c r="AH440" s="29"/>
      <c r="AI440" s="29"/>
      <c r="AJ440" s="29"/>
      <c r="AK440" s="29"/>
      <c r="AL440" s="162"/>
      <c r="AM440" s="262" t="str">
        <f t="shared" si="54"/>
        <v>ок</v>
      </c>
      <c r="AN440" s="262" t="str">
        <f t="shared" si="55"/>
        <v>ок</v>
      </c>
      <c r="AO440" s="262" t="str">
        <f t="shared" si="56"/>
        <v>ок</v>
      </c>
      <c r="AP440" s="262" t="str">
        <f t="shared" si="57"/>
        <v>ок</v>
      </c>
      <c r="AQ440" s="262" t="str">
        <f t="shared" si="58"/>
        <v>ок</v>
      </c>
      <c r="AR440" s="263" t="e">
        <f t="shared" si="59"/>
        <v>#DIV/0!</v>
      </c>
      <c r="AS440" s="264" t="str">
        <f t="shared" si="60"/>
        <v/>
      </c>
    </row>
    <row r="441" spans="1:45" s="102" customFormat="1" ht="12.75">
      <c r="A441" s="319"/>
      <c r="B441" s="324"/>
      <c r="C441" s="104">
        <f t="shared" si="53"/>
        <v>0</v>
      </c>
      <c r="D441" s="92"/>
      <c r="E441" s="92"/>
      <c r="F441" s="29"/>
      <c r="G441" s="92"/>
      <c r="H441" s="92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104">
        <f t="shared" si="52"/>
        <v>0</v>
      </c>
      <c r="X441" s="29"/>
      <c r="Y441" s="29"/>
      <c r="Z441" s="29"/>
      <c r="AA441" s="29"/>
      <c r="AB441" s="29"/>
      <c r="AC441" s="29"/>
      <c r="AD441" s="29"/>
      <c r="AE441" s="92"/>
      <c r="AF441" s="29"/>
      <c r="AG441" s="29"/>
      <c r="AH441" s="29"/>
      <c r="AI441" s="29"/>
      <c r="AJ441" s="29"/>
      <c r="AK441" s="29"/>
      <c r="AL441" s="162"/>
      <c r="AM441" s="262" t="str">
        <f t="shared" si="54"/>
        <v>ок</v>
      </c>
      <c r="AN441" s="262" t="str">
        <f t="shared" si="55"/>
        <v>ок</v>
      </c>
      <c r="AO441" s="262" t="str">
        <f t="shared" si="56"/>
        <v>ок</v>
      </c>
      <c r="AP441" s="262" t="str">
        <f t="shared" si="57"/>
        <v>ок</v>
      </c>
      <c r="AQ441" s="262" t="str">
        <f t="shared" si="58"/>
        <v>ок</v>
      </c>
      <c r="AR441" s="263" t="e">
        <f t="shared" si="59"/>
        <v>#DIV/0!</v>
      </c>
      <c r="AS441" s="264" t="str">
        <f t="shared" si="60"/>
        <v/>
      </c>
    </row>
    <row r="442" spans="1:45" s="102" customFormat="1" ht="12.75">
      <c r="A442" s="319"/>
      <c r="B442" s="324"/>
      <c r="C442" s="104">
        <f t="shared" si="53"/>
        <v>0</v>
      </c>
      <c r="D442" s="92"/>
      <c r="E442" s="92"/>
      <c r="F442" s="29"/>
      <c r="G442" s="92"/>
      <c r="H442" s="92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104">
        <f t="shared" si="52"/>
        <v>0</v>
      </c>
      <c r="X442" s="29"/>
      <c r="Y442" s="29"/>
      <c r="Z442" s="29"/>
      <c r="AA442" s="29"/>
      <c r="AB442" s="29"/>
      <c r="AC442" s="29"/>
      <c r="AD442" s="29"/>
      <c r="AE442" s="92"/>
      <c r="AF442" s="29"/>
      <c r="AG442" s="29"/>
      <c r="AH442" s="29"/>
      <c r="AI442" s="29"/>
      <c r="AJ442" s="29"/>
      <c r="AK442" s="29"/>
      <c r="AL442" s="162"/>
      <c r="AM442" s="262" t="str">
        <f t="shared" si="54"/>
        <v>ок</v>
      </c>
      <c r="AN442" s="262" t="str">
        <f t="shared" si="55"/>
        <v>ок</v>
      </c>
      <c r="AO442" s="262" t="str">
        <f t="shared" si="56"/>
        <v>ок</v>
      </c>
      <c r="AP442" s="262" t="str">
        <f t="shared" si="57"/>
        <v>ок</v>
      </c>
      <c r="AQ442" s="262" t="str">
        <f t="shared" si="58"/>
        <v>ок</v>
      </c>
      <c r="AR442" s="263" t="e">
        <f t="shared" si="59"/>
        <v>#DIV/0!</v>
      </c>
      <c r="AS442" s="264" t="str">
        <f t="shared" si="60"/>
        <v/>
      </c>
    </row>
    <row r="443" spans="1:45" s="102" customFormat="1" ht="12.75">
      <c r="A443" s="319"/>
      <c r="B443" s="324"/>
      <c r="C443" s="104">
        <f t="shared" si="53"/>
        <v>0</v>
      </c>
      <c r="D443" s="92"/>
      <c r="E443" s="92"/>
      <c r="F443" s="29"/>
      <c r="G443" s="92"/>
      <c r="H443" s="92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104">
        <f t="shared" si="52"/>
        <v>0</v>
      </c>
      <c r="X443" s="29"/>
      <c r="Y443" s="29"/>
      <c r="Z443" s="29"/>
      <c r="AA443" s="29"/>
      <c r="AB443" s="29"/>
      <c r="AC443" s="29"/>
      <c r="AD443" s="29"/>
      <c r="AE443" s="92"/>
      <c r="AF443" s="29"/>
      <c r="AG443" s="29"/>
      <c r="AH443" s="29"/>
      <c r="AI443" s="29"/>
      <c r="AJ443" s="29"/>
      <c r="AK443" s="29"/>
      <c r="AL443" s="162"/>
      <c r="AM443" s="262" t="str">
        <f t="shared" si="54"/>
        <v>ок</v>
      </c>
      <c r="AN443" s="262" t="str">
        <f t="shared" si="55"/>
        <v>ок</v>
      </c>
      <c r="AO443" s="262" t="str">
        <f t="shared" si="56"/>
        <v>ок</v>
      </c>
      <c r="AP443" s="262" t="str">
        <f t="shared" si="57"/>
        <v>ок</v>
      </c>
      <c r="AQ443" s="262" t="str">
        <f t="shared" si="58"/>
        <v>ок</v>
      </c>
      <c r="AR443" s="263" t="e">
        <f t="shared" si="59"/>
        <v>#DIV/0!</v>
      </c>
      <c r="AS443" s="264" t="str">
        <f t="shared" si="60"/>
        <v/>
      </c>
    </row>
    <row r="444" spans="1:45" s="102" customFormat="1" ht="12.75">
      <c r="A444" s="319"/>
      <c r="B444" s="324"/>
      <c r="C444" s="104">
        <f t="shared" si="53"/>
        <v>0</v>
      </c>
      <c r="D444" s="92"/>
      <c r="E444" s="92"/>
      <c r="F444" s="29"/>
      <c r="G444" s="92"/>
      <c r="H444" s="92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104">
        <f t="shared" si="52"/>
        <v>0</v>
      </c>
      <c r="X444" s="29"/>
      <c r="Y444" s="29"/>
      <c r="Z444" s="29"/>
      <c r="AA444" s="29"/>
      <c r="AB444" s="29"/>
      <c r="AC444" s="29"/>
      <c r="AD444" s="29"/>
      <c r="AE444" s="92"/>
      <c r="AF444" s="29"/>
      <c r="AG444" s="29"/>
      <c r="AH444" s="29"/>
      <c r="AI444" s="29"/>
      <c r="AJ444" s="29"/>
      <c r="AK444" s="29"/>
      <c r="AL444" s="162"/>
      <c r="AM444" s="262" t="str">
        <f t="shared" si="54"/>
        <v>ок</v>
      </c>
      <c r="AN444" s="262" t="str">
        <f t="shared" si="55"/>
        <v>ок</v>
      </c>
      <c r="AO444" s="262" t="str">
        <f t="shared" si="56"/>
        <v>ок</v>
      </c>
      <c r="AP444" s="262" t="str">
        <f t="shared" si="57"/>
        <v>ок</v>
      </c>
      <c r="AQ444" s="262" t="str">
        <f t="shared" si="58"/>
        <v>ок</v>
      </c>
      <c r="AR444" s="263" t="e">
        <f t="shared" si="59"/>
        <v>#DIV/0!</v>
      </c>
      <c r="AS444" s="264" t="str">
        <f t="shared" si="60"/>
        <v/>
      </c>
    </row>
    <row r="445" spans="1:45" s="102" customFormat="1" ht="12.75">
      <c r="A445" s="319"/>
      <c r="B445" s="324"/>
      <c r="C445" s="104">
        <f t="shared" si="53"/>
        <v>0</v>
      </c>
      <c r="D445" s="92"/>
      <c r="E445" s="92"/>
      <c r="F445" s="29"/>
      <c r="G445" s="92"/>
      <c r="H445" s="92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104">
        <f t="shared" si="52"/>
        <v>0</v>
      </c>
      <c r="X445" s="29"/>
      <c r="Y445" s="29"/>
      <c r="Z445" s="29"/>
      <c r="AA445" s="29"/>
      <c r="AB445" s="29"/>
      <c r="AC445" s="29"/>
      <c r="AD445" s="29"/>
      <c r="AE445" s="92"/>
      <c r="AF445" s="29"/>
      <c r="AG445" s="29"/>
      <c r="AH445" s="29"/>
      <c r="AI445" s="29"/>
      <c r="AJ445" s="29"/>
      <c r="AK445" s="29"/>
      <c r="AL445" s="162"/>
      <c r="AM445" s="262" t="str">
        <f t="shared" si="54"/>
        <v>ок</v>
      </c>
      <c r="AN445" s="262" t="str">
        <f t="shared" si="55"/>
        <v>ок</v>
      </c>
      <c r="AO445" s="262" t="str">
        <f t="shared" si="56"/>
        <v>ок</v>
      </c>
      <c r="AP445" s="262" t="str">
        <f t="shared" si="57"/>
        <v>ок</v>
      </c>
      <c r="AQ445" s="262" t="str">
        <f t="shared" si="58"/>
        <v>ок</v>
      </c>
      <c r="AR445" s="263" t="e">
        <f t="shared" si="59"/>
        <v>#DIV/0!</v>
      </c>
      <c r="AS445" s="264" t="str">
        <f t="shared" si="60"/>
        <v/>
      </c>
    </row>
    <row r="446" spans="1:45" s="102" customFormat="1" ht="12.75">
      <c r="A446" s="319"/>
      <c r="B446" s="324"/>
      <c r="C446" s="104">
        <f t="shared" si="53"/>
        <v>0</v>
      </c>
      <c r="D446" s="92"/>
      <c r="E446" s="92"/>
      <c r="F446" s="29"/>
      <c r="G446" s="92"/>
      <c r="H446" s="92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104">
        <f t="shared" si="52"/>
        <v>0</v>
      </c>
      <c r="X446" s="29"/>
      <c r="Y446" s="29"/>
      <c r="Z446" s="29"/>
      <c r="AA446" s="29"/>
      <c r="AB446" s="29"/>
      <c r="AC446" s="29"/>
      <c r="AD446" s="29"/>
      <c r="AE446" s="92"/>
      <c r="AF446" s="29"/>
      <c r="AG446" s="29"/>
      <c r="AH446" s="29"/>
      <c r="AI446" s="29"/>
      <c r="AJ446" s="29"/>
      <c r="AK446" s="29"/>
      <c r="AL446" s="162"/>
      <c r="AM446" s="262" t="str">
        <f t="shared" si="54"/>
        <v>ок</v>
      </c>
      <c r="AN446" s="262" t="str">
        <f t="shared" si="55"/>
        <v>ок</v>
      </c>
      <c r="AO446" s="262" t="str">
        <f t="shared" si="56"/>
        <v>ок</v>
      </c>
      <c r="AP446" s="262" t="str">
        <f t="shared" si="57"/>
        <v>ок</v>
      </c>
      <c r="AQ446" s="262" t="str">
        <f t="shared" si="58"/>
        <v>ок</v>
      </c>
      <c r="AR446" s="263" t="e">
        <f t="shared" si="59"/>
        <v>#DIV/0!</v>
      </c>
      <c r="AS446" s="264" t="str">
        <f t="shared" si="60"/>
        <v/>
      </c>
    </row>
    <row r="447" spans="1:45" s="102" customFormat="1" ht="12.75">
      <c r="A447" s="319"/>
      <c r="B447" s="324"/>
      <c r="C447" s="104">
        <f t="shared" si="53"/>
        <v>0</v>
      </c>
      <c r="D447" s="92"/>
      <c r="E447" s="92"/>
      <c r="F447" s="29"/>
      <c r="G447" s="92"/>
      <c r="H447" s="92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104">
        <f t="shared" si="52"/>
        <v>0</v>
      </c>
      <c r="X447" s="29"/>
      <c r="Y447" s="29"/>
      <c r="Z447" s="29"/>
      <c r="AA447" s="29"/>
      <c r="AB447" s="29"/>
      <c r="AC447" s="29"/>
      <c r="AD447" s="29"/>
      <c r="AE447" s="92"/>
      <c r="AF447" s="29"/>
      <c r="AG447" s="29"/>
      <c r="AH447" s="29"/>
      <c r="AI447" s="29"/>
      <c r="AJ447" s="29"/>
      <c r="AK447" s="29"/>
      <c r="AL447" s="162"/>
      <c r="AM447" s="262" t="str">
        <f t="shared" si="54"/>
        <v>ок</v>
      </c>
      <c r="AN447" s="262" t="str">
        <f t="shared" si="55"/>
        <v>ок</v>
      </c>
      <c r="AO447" s="262" t="str">
        <f t="shared" si="56"/>
        <v>ок</v>
      </c>
      <c r="AP447" s="262" t="str">
        <f t="shared" si="57"/>
        <v>ок</v>
      </c>
      <c r="AQ447" s="262" t="str">
        <f t="shared" si="58"/>
        <v>ок</v>
      </c>
      <c r="AR447" s="263" t="e">
        <f t="shared" si="59"/>
        <v>#DIV/0!</v>
      </c>
      <c r="AS447" s="264" t="str">
        <f t="shared" si="60"/>
        <v/>
      </c>
    </row>
    <row r="448" spans="1:45" s="102" customFormat="1" ht="12.75">
      <c r="A448" s="319"/>
      <c r="B448" s="324"/>
      <c r="C448" s="104">
        <f t="shared" si="53"/>
        <v>0</v>
      </c>
      <c r="D448" s="92"/>
      <c r="E448" s="92"/>
      <c r="F448" s="29"/>
      <c r="G448" s="92"/>
      <c r="H448" s="92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104">
        <f t="shared" si="52"/>
        <v>0</v>
      </c>
      <c r="X448" s="29"/>
      <c r="Y448" s="29"/>
      <c r="Z448" s="29"/>
      <c r="AA448" s="29"/>
      <c r="AB448" s="29"/>
      <c r="AC448" s="29"/>
      <c r="AD448" s="29"/>
      <c r="AE448" s="92"/>
      <c r="AF448" s="29"/>
      <c r="AG448" s="29"/>
      <c r="AH448" s="29"/>
      <c r="AI448" s="29"/>
      <c r="AJ448" s="29"/>
      <c r="AK448" s="29"/>
      <c r="AL448" s="162"/>
      <c r="AM448" s="262" t="str">
        <f t="shared" si="54"/>
        <v>ок</v>
      </c>
      <c r="AN448" s="262" t="str">
        <f t="shared" si="55"/>
        <v>ок</v>
      </c>
      <c r="AO448" s="262" t="str">
        <f t="shared" si="56"/>
        <v>ок</v>
      </c>
      <c r="AP448" s="262" t="str">
        <f t="shared" si="57"/>
        <v>ок</v>
      </c>
      <c r="AQ448" s="262" t="str">
        <f t="shared" si="58"/>
        <v>ок</v>
      </c>
      <c r="AR448" s="263" t="e">
        <f t="shared" si="59"/>
        <v>#DIV/0!</v>
      </c>
      <c r="AS448" s="264" t="str">
        <f t="shared" si="60"/>
        <v/>
      </c>
    </row>
    <row r="449" spans="1:45" s="102" customFormat="1" ht="12.75">
      <c r="A449" s="319"/>
      <c r="B449" s="324"/>
      <c r="C449" s="104">
        <f t="shared" si="53"/>
        <v>0</v>
      </c>
      <c r="D449" s="92"/>
      <c r="E449" s="92"/>
      <c r="F449" s="29"/>
      <c r="G449" s="92"/>
      <c r="H449" s="92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104">
        <f t="shared" si="52"/>
        <v>0</v>
      </c>
      <c r="X449" s="29"/>
      <c r="Y449" s="29"/>
      <c r="Z449" s="29"/>
      <c r="AA449" s="29"/>
      <c r="AB449" s="29"/>
      <c r="AC449" s="29"/>
      <c r="AD449" s="29"/>
      <c r="AE449" s="92"/>
      <c r="AF449" s="29"/>
      <c r="AG449" s="29"/>
      <c r="AH449" s="29"/>
      <c r="AI449" s="29"/>
      <c r="AJ449" s="29"/>
      <c r="AK449" s="29"/>
      <c r="AL449" s="162"/>
      <c r="AM449" s="262" t="str">
        <f t="shared" si="54"/>
        <v>ок</v>
      </c>
      <c r="AN449" s="262" t="str">
        <f t="shared" si="55"/>
        <v>ок</v>
      </c>
      <c r="AO449" s="262" t="str">
        <f t="shared" si="56"/>
        <v>ок</v>
      </c>
      <c r="AP449" s="262" t="str">
        <f t="shared" si="57"/>
        <v>ок</v>
      </c>
      <c r="AQ449" s="262" t="str">
        <f t="shared" si="58"/>
        <v>ок</v>
      </c>
      <c r="AR449" s="263" t="e">
        <f t="shared" si="59"/>
        <v>#DIV/0!</v>
      </c>
      <c r="AS449" s="264" t="str">
        <f t="shared" si="60"/>
        <v/>
      </c>
    </row>
    <row r="450" spans="1:45" s="102" customFormat="1" ht="12.75">
      <c r="A450" s="319"/>
      <c r="B450" s="324"/>
      <c r="C450" s="104">
        <f t="shared" si="53"/>
        <v>0</v>
      </c>
      <c r="D450" s="92"/>
      <c r="E450" s="92"/>
      <c r="F450" s="29"/>
      <c r="G450" s="92"/>
      <c r="H450" s="92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104">
        <f t="shared" si="52"/>
        <v>0</v>
      </c>
      <c r="X450" s="29"/>
      <c r="Y450" s="29"/>
      <c r="Z450" s="29"/>
      <c r="AA450" s="29"/>
      <c r="AB450" s="29"/>
      <c r="AC450" s="29"/>
      <c r="AD450" s="29"/>
      <c r="AE450" s="92"/>
      <c r="AF450" s="29"/>
      <c r="AG450" s="29"/>
      <c r="AH450" s="29"/>
      <c r="AI450" s="29"/>
      <c r="AJ450" s="29"/>
      <c r="AK450" s="29"/>
      <c r="AL450" s="162"/>
      <c r="AM450" s="262" t="str">
        <f t="shared" si="54"/>
        <v>ок</v>
      </c>
      <c r="AN450" s="262" t="str">
        <f t="shared" si="55"/>
        <v>ок</v>
      </c>
      <c r="AO450" s="262" t="str">
        <f t="shared" si="56"/>
        <v>ок</v>
      </c>
      <c r="AP450" s="262" t="str">
        <f t="shared" si="57"/>
        <v>ок</v>
      </c>
      <c r="AQ450" s="262" t="str">
        <f t="shared" si="58"/>
        <v>ок</v>
      </c>
      <c r="AR450" s="263" t="e">
        <f t="shared" si="59"/>
        <v>#DIV/0!</v>
      </c>
      <c r="AS450" s="264" t="str">
        <f t="shared" si="60"/>
        <v/>
      </c>
    </row>
    <row r="451" spans="1:45" s="102" customFormat="1" ht="12.75">
      <c r="A451" s="319"/>
      <c r="B451" s="324"/>
      <c r="C451" s="104">
        <f t="shared" si="53"/>
        <v>0</v>
      </c>
      <c r="D451" s="92"/>
      <c r="E451" s="92"/>
      <c r="F451" s="29"/>
      <c r="G451" s="92"/>
      <c r="H451" s="92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104">
        <f t="shared" si="52"/>
        <v>0</v>
      </c>
      <c r="X451" s="29"/>
      <c r="Y451" s="29"/>
      <c r="Z451" s="29"/>
      <c r="AA451" s="29"/>
      <c r="AB451" s="29"/>
      <c r="AC451" s="29"/>
      <c r="AD451" s="29"/>
      <c r="AE451" s="92"/>
      <c r="AF451" s="29"/>
      <c r="AG451" s="29"/>
      <c r="AH451" s="29"/>
      <c r="AI451" s="29"/>
      <c r="AJ451" s="29"/>
      <c r="AK451" s="29"/>
      <c r="AL451" s="162"/>
      <c r="AM451" s="262" t="str">
        <f t="shared" si="54"/>
        <v>ок</v>
      </c>
      <c r="AN451" s="262" t="str">
        <f t="shared" si="55"/>
        <v>ок</v>
      </c>
      <c r="AO451" s="262" t="str">
        <f t="shared" si="56"/>
        <v>ок</v>
      </c>
      <c r="AP451" s="262" t="str">
        <f t="shared" si="57"/>
        <v>ок</v>
      </c>
      <c r="AQ451" s="262" t="str">
        <f t="shared" si="58"/>
        <v>ок</v>
      </c>
      <c r="AR451" s="263" t="e">
        <f t="shared" si="59"/>
        <v>#DIV/0!</v>
      </c>
      <c r="AS451" s="264" t="str">
        <f t="shared" si="60"/>
        <v/>
      </c>
    </row>
    <row r="452" spans="1:45" s="102" customFormat="1" ht="12.75">
      <c r="A452" s="319"/>
      <c r="B452" s="324"/>
      <c r="C452" s="104">
        <f t="shared" si="53"/>
        <v>0</v>
      </c>
      <c r="D452" s="92"/>
      <c r="E452" s="92"/>
      <c r="F452" s="29"/>
      <c r="G452" s="92"/>
      <c r="H452" s="92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104">
        <f t="shared" si="52"/>
        <v>0</v>
      </c>
      <c r="X452" s="29"/>
      <c r="Y452" s="29"/>
      <c r="Z452" s="29"/>
      <c r="AA452" s="29"/>
      <c r="AB452" s="29"/>
      <c r="AC452" s="29"/>
      <c r="AD452" s="29"/>
      <c r="AE452" s="92"/>
      <c r="AF452" s="29"/>
      <c r="AG452" s="29"/>
      <c r="AH452" s="29"/>
      <c r="AI452" s="29"/>
      <c r="AJ452" s="29"/>
      <c r="AK452" s="29"/>
      <c r="AL452" s="162"/>
      <c r="AM452" s="262" t="str">
        <f t="shared" si="54"/>
        <v>ок</v>
      </c>
      <c r="AN452" s="262" t="str">
        <f t="shared" si="55"/>
        <v>ок</v>
      </c>
      <c r="AO452" s="262" t="str">
        <f t="shared" si="56"/>
        <v>ок</v>
      </c>
      <c r="AP452" s="262" t="str">
        <f t="shared" si="57"/>
        <v>ок</v>
      </c>
      <c r="AQ452" s="262" t="str">
        <f t="shared" si="58"/>
        <v>ок</v>
      </c>
      <c r="AR452" s="263" t="e">
        <f t="shared" si="59"/>
        <v>#DIV/0!</v>
      </c>
      <c r="AS452" s="264" t="str">
        <f t="shared" si="60"/>
        <v/>
      </c>
    </row>
    <row r="453" spans="1:45" s="102" customFormat="1" ht="12.75">
      <c r="A453" s="319"/>
      <c r="B453" s="324"/>
      <c r="C453" s="104">
        <f t="shared" si="53"/>
        <v>0</v>
      </c>
      <c r="D453" s="92"/>
      <c r="E453" s="92"/>
      <c r="F453" s="29"/>
      <c r="G453" s="92"/>
      <c r="H453" s="92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104">
        <f t="shared" si="52"/>
        <v>0</v>
      </c>
      <c r="X453" s="29"/>
      <c r="Y453" s="29"/>
      <c r="Z453" s="29"/>
      <c r="AA453" s="29"/>
      <c r="AB453" s="29"/>
      <c r="AC453" s="29"/>
      <c r="AD453" s="29"/>
      <c r="AE453" s="92"/>
      <c r="AF453" s="29"/>
      <c r="AG453" s="29"/>
      <c r="AH453" s="29"/>
      <c r="AI453" s="29"/>
      <c r="AJ453" s="29"/>
      <c r="AK453" s="29"/>
      <c r="AL453" s="162"/>
      <c r="AM453" s="262" t="str">
        <f t="shared" si="54"/>
        <v>ок</v>
      </c>
      <c r="AN453" s="262" t="str">
        <f t="shared" si="55"/>
        <v>ок</v>
      </c>
      <c r="AO453" s="262" t="str">
        <f t="shared" si="56"/>
        <v>ок</v>
      </c>
      <c r="AP453" s="262" t="str">
        <f t="shared" si="57"/>
        <v>ок</v>
      </c>
      <c r="AQ453" s="262" t="str">
        <f t="shared" si="58"/>
        <v>ок</v>
      </c>
      <c r="AR453" s="263" t="e">
        <f t="shared" si="59"/>
        <v>#DIV/0!</v>
      </c>
      <c r="AS453" s="264" t="str">
        <f t="shared" si="60"/>
        <v/>
      </c>
    </row>
    <row r="454" spans="1:45" s="102" customFormat="1" ht="12.75">
      <c r="A454" s="319"/>
      <c r="B454" s="324"/>
      <c r="C454" s="104">
        <f t="shared" si="53"/>
        <v>0</v>
      </c>
      <c r="D454" s="92"/>
      <c r="E454" s="92"/>
      <c r="F454" s="29"/>
      <c r="G454" s="92"/>
      <c r="H454" s="92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104">
        <f t="shared" si="52"/>
        <v>0</v>
      </c>
      <c r="X454" s="29"/>
      <c r="Y454" s="29"/>
      <c r="Z454" s="29"/>
      <c r="AA454" s="29"/>
      <c r="AB454" s="29"/>
      <c r="AC454" s="29"/>
      <c r="AD454" s="29"/>
      <c r="AE454" s="92"/>
      <c r="AF454" s="29"/>
      <c r="AG454" s="29"/>
      <c r="AH454" s="29"/>
      <c r="AI454" s="29"/>
      <c r="AJ454" s="29"/>
      <c r="AK454" s="29"/>
      <c r="AL454" s="162"/>
      <c r="AM454" s="262" t="str">
        <f t="shared" si="54"/>
        <v>ок</v>
      </c>
      <c r="AN454" s="262" t="str">
        <f t="shared" si="55"/>
        <v>ок</v>
      </c>
      <c r="AO454" s="262" t="str">
        <f t="shared" si="56"/>
        <v>ок</v>
      </c>
      <c r="AP454" s="262" t="str">
        <f t="shared" si="57"/>
        <v>ок</v>
      </c>
      <c r="AQ454" s="262" t="str">
        <f t="shared" si="58"/>
        <v>ок</v>
      </c>
      <c r="AR454" s="263" t="e">
        <f t="shared" si="59"/>
        <v>#DIV/0!</v>
      </c>
      <c r="AS454" s="264" t="str">
        <f t="shared" si="60"/>
        <v/>
      </c>
    </row>
    <row r="455" spans="1:45" s="102" customFormat="1" ht="12.75">
      <c r="A455" s="319"/>
      <c r="B455" s="324"/>
      <c r="C455" s="104">
        <f t="shared" si="53"/>
        <v>0</v>
      </c>
      <c r="D455" s="92"/>
      <c r="E455" s="92"/>
      <c r="F455" s="29"/>
      <c r="G455" s="92"/>
      <c r="H455" s="92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104">
        <f t="shared" ref="W455:W518" si="61">X455+Z455</f>
        <v>0</v>
      </c>
      <c r="X455" s="29"/>
      <c r="Y455" s="29"/>
      <c r="Z455" s="29"/>
      <c r="AA455" s="29"/>
      <c r="AB455" s="29"/>
      <c r="AC455" s="29"/>
      <c r="AD455" s="29"/>
      <c r="AE455" s="92"/>
      <c r="AF455" s="29"/>
      <c r="AG455" s="29"/>
      <c r="AH455" s="29"/>
      <c r="AI455" s="29"/>
      <c r="AJ455" s="29"/>
      <c r="AK455" s="29"/>
      <c r="AL455" s="162"/>
      <c r="AM455" s="262" t="str">
        <f t="shared" si="54"/>
        <v>ок</v>
      </c>
      <c r="AN455" s="262" t="str">
        <f t="shared" si="55"/>
        <v>ок</v>
      </c>
      <c r="AO455" s="262" t="str">
        <f t="shared" si="56"/>
        <v>ок</v>
      </c>
      <c r="AP455" s="262" t="str">
        <f t="shared" si="57"/>
        <v>ок</v>
      </c>
      <c r="AQ455" s="262" t="s">
        <v>105</v>
      </c>
      <c r="AR455" s="263" t="e">
        <f t="shared" si="59"/>
        <v>#DIV/0!</v>
      </c>
      <c r="AS455" s="264" t="str">
        <f t="shared" si="60"/>
        <v/>
      </c>
    </row>
    <row r="456" spans="1:45" s="102" customFormat="1" ht="12.75">
      <c r="A456" s="319"/>
      <c r="B456" s="324"/>
      <c r="C456" s="104">
        <f t="shared" ref="C456:C519" si="62">(D456+E456)/2</f>
        <v>0</v>
      </c>
      <c r="D456" s="92"/>
      <c r="E456" s="92"/>
      <c r="F456" s="29"/>
      <c r="G456" s="92"/>
      <c r="H456" s="92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104">
        <f t="shared" si="61"/>
        <v>0</v>
      </c>
      <c r="X456" s="29"/>
      <c r="Y456" s="29"/>
      <c r="Z456" s="29"/>
      <c r="AA456" s="29"/>
      <c r="AB456" s="29"/>
      <c r="AC456" s="29"/>
      <c r="AD456" s="29"/>
      <c r="AE456" s="92"/>
      <c r="AF456" s="29"/>
      <c r="AG456" s="29"/>
      <c r="AH456" s="29"/>
      <c r="AI456" s="29"/>
      <c r="AJ456" s="29"/>
      <c r="AK456" s="29"/>
      <c r="AL456" s="162"/>
      <c r="AM456" s="262" t="str">
        <f t="shared" si="54"/>
        <v>ок</v>
      </c>
      <c r="AN456" s="262" t="str">
        <f t="shared" si="55"/>
        <v>ок</v>
      </c>
      <c r="AO456" s="262" t="str">
        <f t="shared" si="56"/>
        <v>ок</v>
      </c>
      <c r="AP456" s="262" t="str">
        <f t="shared" si="57"/>
        <v>ок</v>
      </c>
      <c r="AQ456" s="262" t="str">
        <f t="shared" ref="AQ456:AQ487" si="63">IF(E456=SUM(AF456:AH456),"ок",FALSE)</f>
        <v>ок</v>
      </c>
      <c r="AR456" s="263" t="e">
        <f t="shared" si="59"/>
        <v>#DIV/0!</v>
      </c>
      <c r="AS456" s="264" t="str">
        <f t="shared" si="60"/>
        <v/>
      </c>
    </row>
    <row r="457" spans="1:45" s="102" customFormat="1" ht="12.75">
      <c r="A457" s="319"/>
      <c r="B457" s="324"/>
      <c r="C457" s="104">
        <f t="shared" si="62"/>
        <v>0</v>
      </c>
      <c r="D457" s="92"/>
      <c r="E457" s="92"/>
      <c r="F457" s="29"/>
      <c r="G457" s="92"/>
      <c r="H457" s="92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104">
        <f t="shared" si="61"/>
        <v>0</v>
      </c>
      <c r="X457" s="29"/>
      <c r="Y457" s="29"/>
      <c r="Z457" s="29"/>
      <c r="AA457" s="29"/>
      <c r="AB457" s="29"/>
      <c r="AC457" s="29"/>
      <c r="AD457" s="29"/>
      <c r="AE457" s="92"/>
      <c r="AF457" s="29"/>
      <c r="AG457" s="29"/>
      <c r="AH457" s="29"/>
      <c r="AI457" s="29"/>
      <c r="AJ457" s="29"/>
      <c r="AK457" s="29"/>
      <c r="AL457" s="162"/>
      <c r="AM457" s="262" t="str">
        <f t="shared" si="54"/>
        <v>ок</v>
      </c>
      <c r="AN457" s="262" t="str">
        <f t="shared" si="55"/>
        <v>ок</v>
      </c>
      <c r="AO457" s="262" t="str">
        <f t="shared" si="56"/>
        <v>ок</v>
      </c>
      <c r="AP457" s="262" t="str">
        <f t="shared" si="57"/>
        <v>ок</v>
      </c>
      <c r="AQ457" s="262" t="str">
        <f t="shared" si="63"/>
        <v>ок</v>
      </c>
      <c r="AR457" s="263" t="e">
        <f t="shared" si="59"/>
        <v>#DIV/0!</v>
      </c>
      <c r="AS457" s="264" t="str">
        <f t="shared" si="60"/>
        <v/>
      </c>
    </row>
    <row r="458" spans="1:45" s="102" customFormat="1" ht="12.75">
      <c r="A458" s="319"/>
      <c r="B458" s="324"/>
      <c r="C458" s="104">
        <f t="shared" si="62"/>
        <v>0</v>
      </c>
      <c r="D458" s="92"/>
      <c r="E458" s="92"/>
      <c r="F458" s="29"/>
      <c r="G458" s="92"/>
      <c r="H458" s="92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104">
        <f t="shared" si="61"/>
        <v>0</v>
      </c>
      <c r="X458" s="29"/>
      <c r="Y458" s="29"/>
      <c r="Z458" s="29"/>
      <c r="AA458" s="29"/>
      <c r="AB458" s="29"/>
      <c r="AC458" s="29"/>
      <c r="AD458" s="29"/>
      <c r="AE458" s="92"/>
      <c r="AF458" s="29"/>
      <c r="AG458" s="29"/>
      <c r="AH458" s="29"/>
      <c r="AI458" s="29"/>
      <c r="AJ458" s="29"/>
      <c r="AK458" s="29"/>
      <c r="AL458" s="162"/>
      <c r="AM458" s="262" t="str">
        <f t="shared" ref="AM458:AM521" si="64">IF(D458+AD458-AE458=E458,"ок",FALSE)</f>
        <v>ок</v>
      </c>
      <c r="AN458" s="262" t="str">
        <f t="shared" ref="AN458:AN521" si="65">IF(E458=SUM(F458:I458),"ок",FALSE)</f>
        <v>ок</v>
      </c>
      <c r="AO458" s="262" t="str">
        <f t="shared" ref="AO458:AO521" si="66">IF(J458&lt;=E458,"ок",FALSE)</f>
        <v>ок</v>
      </c>
      <c r="AP458" s="262" t="str">
        <f t="shared" ref="AP458:AP521" si="67">IF(E458=SUM(S458:V458),"ок",FALSE)</f>
        <v>ок</v>
      </c>
      <c r="AQ458" s="262" t="str">
        <f t="shared" si="63"/>
        <v>ок</v>
      </c>
      <c r="AR458" s="263" t="e">
        <f t="shared" ref="AR458:AR521" si="68">AK458/E458*100-100</f>
        <v>#DIV/0!</v>
      </c>
      <c r="AS458" s="264" t="str">
        <f t="shared" ref="AS458:AS521" si="69">CONCATENATE(B458,AL458)</f>
        <v/>
      </c>
    </row>
    <row r="459" spans="1:45" s="102" customFormat="1" ht="12.75">
      <c r="A459" s="319"/>
      <c r="B459" s="324"/>
      <c r="C459" s="104">
        <f t="shared" si="62"/>
        <v>0</v>
      </c>
      <c r="D459" s="92"/>
      <c r="E459" s="92"/>
      <c r="F459" s="29"/>
      <c r="G459" s="92"/>
      <c r="H459" s="92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104">
        <f t="shared" si="61"/>
        <v>0</v>
      </c>
      <c r="X459" s="29"/>
      <c r="Y459" s="29"/>
      <c r="Z459" s="29"/>
      <c r="AA459" s="29"/>
      <c r="AB459" s="29"/>
      <c r="AC459" s="29"/>
      <c r="AD459" s="29"/>
      <c r="AE459" s="92"/>
      <c r="AF459" s="29"/>
      <c r="AG459" s="29"/>
      <c r="AH459" s="29"/>
      <c r="AI459" s="29"/>
      <c r="AJ459" s="29"/>
      <c r="AK459" s="29"/>
      <c r="AL459" s="162"/>
      <c r="AM459" s="262" t="str">
        <f t="shared" si="64"/>
        <v>ок</v>
      </c>
      <c r="AN459" s="262" t="str">
        <f t="shared" si="65"/>
        <v>ок</v>
      </c>
      <c r="AO459" s="262" t="str">
        <f t="shared" si="66"/>
        <v>ок</v>
      </c>
      <c r="AP459" s="262" t="str">
        <f t="shared" si="67"/>
        <v>ок</v>
      </c>
      <c r="AQ459" s="262" t="str">
        <f t="shared" si="63"/>
        <v>ок</v>
      </c>
      <c r="AR459" s="263" t="e">
        <f t="shared" si="68"/>
        <v>#DIV/0!</v>
      </c>
      <c r="AS459" s="264" t="str">
        <f t="shared" si="69"/>
        <v/>
      </c>
    </row>
    <row r="460" spans="1:45" s="102" customFormat="1" ht="12.75">
      <c r="A460" s="319"/>
      <c r="B460" s="324"/>
      <c r="C460" s="104">
        <f t="shared" si="62"/>
        <v>0</v>
      </c>
      <c r="D460" s="92"/>
      <c r="E460" s="92"/>
      <c r="F460" s="29"/>
      <c r="G460" s="92"/>
      <c r="H460" s="92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104">
        <f t="shared" si="61"/>
        <v>0</v>
      </c>
      <c r="X460" s="29"/>
      <c r="Y460" s="29"/>
      <c r="Z460" s="29"/>
      <c r="AA460" s="29"/>
      <c r="AB460" s="29"/>
      <c r="AC460" s="29"/>
      <c r="AD460" s="29"/>
      <c r="AE460" s="92"/>
      <c r="AF460" s="29"/>
      <c r="AG460" s="29"/>
      <c r="AH460" s="29"/>
      <c r="AI460" s="29"/>
      <c r="AJ460" s="29"/>
      <c r="AK460" s="29"/>
      <c r="AL460" s="162"/>
      <c r="AM460" s="262" t="str">
        <f t="shared" si="64"/>
        <v>ок</v>
      </c>
      <c r="AN460" s="262" t="str">
        <f t="shared" si="65"/>
        <v>ок</v>
      </c>
      <c r="AO460" s="262" t="str">
        <f t="shared" si="66"/>
        <v>ок</v>
      </c>
      <c r="AP460" s="262" t="str">
        <f t="shared" si="67"/>
        <v>ок</v>
      </c>
      <c r="AQ460" s="262" t="str">
        <f t="shared" si="63"/>
        <v>ок</v>
      </c>
      <c r="AR460" s="263" t="e">
        <f t="shared" si="68"/>
        <v>#DIV/0!</v>
      </c>
      <c r="AS460" s="264" t="str">
        <f t="shared" si="69"/>
        <v/>
      </c>
    </row>
    <row r="461" spans="1:45" s="102" customFormat="1" ht="12.75">
      <c r="A461" s="319"/>
      <c r="B461" s="324"/>
      <c r="C461" s="104">
        <f t="shared" si="62"/>
        <v>0</v>
      </c>
      <c r="D461" s="92"/>
      <c r="E461" s="92"/>
      <c r="F461" s="29"/>
      <c r="G461" s="92"/>
      <c r="H461" s="92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104">
        <f t="shared" si="61"/>
        <v>0</v>
      </c>
      <c r="X461" s="29"/>
      <c r="Y461" s="29"/>
      <c r="Z461" s="29"/>
      <c r="AA461" s="29"/>
      <c r="AB461" s="29"/>
      <c r="AC461" s="29"/>
      <c r="AD461" s="29"/>
      <c r="AE461" s="92"/>
      <c r="AF461" s="29"/>
      <c r="AG461" s="29"/>
      <c r="AH461" s="29"/>
      <c r="AI461" s="29"/>
      <c r="AJ461" s="29"/>
      <c r="AK461" s="29"/>
      <c r="AL461" s="162"/>
      <c r="AM461" s="262" t="str">
        <f t="shared" si="64"/>
        <v>ок</v>
      </c>
      <c r="AN461" s="262" t="str">
        <f t="shared" si="65"/>
        <v>ок</v>
      </c>
      <c r="AO461" s="262" t="str">
        <f t="shared" si="66"/>
        <v>ок</v>
      </c>
      <c r="AP461" s="262" t="str">
        <f t="shared" si="67"/>
        <v>ок</v>
      </c>
      <c r="AQ461" s="262" t="str">
        <f t="shared" si="63"/>
        <v>ок</v>
      </c>
      <c r="AR461" s="263" t="e">
        <f t="shared" si="68"/>
        <v>#DIV/0!</v>
      </c>
      <c r="AS461" s="264" t="str">
        <f t="shared" si="69"/>
        <v/>
      </c>
    </row>
    <row r="462" spans="1:45" s="102" customFormat="1" ht="12.75">
      <c r="A462" s="319"/>
      <c r="B462" s="324"/>
      <c r="C462" s="104">
        <f t="shared" si="62"/>
        <v>0</v>
      </c>
      <c r="D462" s="92"/>
      <c r="E462" s="92"/>
      <c r="F462" s="29"/>
      <c r="G462" s="92"/>
      <c r="H462" s="92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104">
        <f t="shared" si="61"/>
        <v>0</v>
      </c>
      <c r="X462" s="29"/>
      <c r="Y462" s="29"/>
      <c r="Z462" s="29"/>
      <c r="AA462" s="29"/>
      <c r="AB462" s="29"/>
      <c r="AC462" s="29"/>
      <c r="AD462" s="29"/>
      <c r="AE462" s="92"/>
      <c r="AF462" s="29"/>
      <c r="AG462" s="29"/>
      <c r="AH462" s="29"/>
      <c r="AI462" s="29"/>
      <c r="AJ462" s="29"/>
      <c r="AK462" s="29"/>
      <c r="AL462" s="162"/>
      <c r="AM462" s="262" t="str">
        <f t="shared" si="64"/>
        <v>ок</v>
      </c>
      <c r="AN462" s="262" t="str">
        <f t="shared" si="65"/>
        <v>ок</v>
      </c>
      <c r="AO462" s="262" t="str">
        <f t="shared" si="66"/>
        <v>ок</v>
      </c>
      <c r="AP462" s="262" t="str">
        <f t="shared" si="67"/>
        <v>ок</v>
      </c>
      <c r="AQ462" s="262" t="str">
        <f t="shared" si="63"/>
        <v>ок</v>
      </c>
      <c r="AR462" s="263" t="e">
        <f t="shared" si="68"/>
        <v>#DIV/0!</v>
      </c>
      <c r="AS462" s="264" t="str">
        <f t="shared" si="69"/>
        <v/>
      </c>
    </row>
    <row r="463" spans="1:45" s="102" customFormat="1" ht="12.75">
      <c r="A463" s="319"/>
      <c r="B463" s="324"/>
      <c r="C463" s="104">
        <f t="shared" si="62"/>
        <v>0</v>
      </c>
      <c r="D463" s="92"/>
      <c r="E463" s="92"/>
      <c r="F463" s="29"/>
      <c r="G463" s="92"/>
      <c r="H463" s="92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104">
        <f t="shared" si="61"/>
        <v>0</v>
      </c>
      <c r="X463" s="29"/>
      <c r="Y463" s="29"/>
      <c r="Z463" s="29"/>
      <c r="AA463" s="29"/>
      <c r="AB463" s="29"/>
      <c r="AC463" s="29"/>
      <c r="AD463" s="29"/>
      <c r="AE463" s="92"/>
      <c r="AF463" s="29"/>
      <c r="AG463" s="29"/>
      <c r="AH463" s="29"/>
      <c r="AI463" s="29"/>
      <c r="AJ463" s="29"/>
      <c r="AK463" s="29"/>
      <c r="AL463" s="162"/>
      <c r="AM463" s="262" t="str">
        <f t="shared" si="64"/>
        <v>ок</v>
      </c>
      <c r="AN463" s="262" t="str">
        <f t="shared" si="65"/>
        <v>ок</v>
      </c>
      <c r="AO463" s="262" t="str">
        <f t="shared" si="66"/>
        <v>ок</v>
      </c>
      <c r="AP463" s="262" t="str">
        <f t="shared" si="67"/>
        <v>ок</v>
      </c>
      <c r="AQ463" s="262" t="str">
        <f t="shared" si="63"/>
        <v>ок</v>
      </c>
      <c r="AR463" s="263" t="e">
        <f t="shared" si="68"/>
        <v>#DIV/0!</v>
      </c>
      <c r="AS463" s="264" t="str">
        <f t="shared" si="69"/>
        <v/>
      </c>
    </row>
    <row r="464" spans="1:45" s="102" customFormat="1" ht="12.75">
      <c r="A464" s="309"/>
      <c r="B464" s="324"/>
      <c r="C464" s="104">
        <f t="shared" si="62"/>
        <v>0</v>
      </c>
      <c r="D464" s="92"/>
      <c r="E464" s="92"/>
      <c r="F464" s="29"/>
      <c r="G464" s="92"/>
      <c r="H464" s="92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104">
        <f t="shared" si="61"/>
        <v>0</v>
      </c>
      <c r="X464" s="29"/>
      <c r="Y464" s="29"/>
      <c r="Z464" s="29"/>
      <c r="AA464" s="29"/>
      <c r="AB464" s="29"/>
      <c r="AC464" s="29"/>
      <c r="AD464" s="29"/>
      <c r="AE464" s="92"/>
      <c r="AF464" s="29"/>
      <c r="AG464" s="29"/>
      <c r="AH464" s="29"/>
      <c r="AI464" s="29"/>
      <c r="AJ464" s="29"/>
      <c r="AK464" s="29"/>
      <c r="AL464" s="161"/>
      <c r="AM464" s="262" t="str">
        <f t="shared" si="64"/>
        <v>ок</v>
      </c>
      <c r="AN464" s="262" t="str">
        <f t="shared" si="65"/>
        <v>ок</v>
      </c>
      <c r="AO464" s="262" t="str">
        <f t="shared" si="66"/>
        <v>ок</v>
      </c>
      <c r="AP464" s="262" t="str">
        <f t="shared" si="67"/>
        <v>ок</v>
      </c>
      <c r="AQ464" s="262" t="str">
        <f t="shared" si="63"/>
        <v>ок</v>
      </c>
      <c r="AR464" s="263" t="e">
        <f t="shared" si="68"/>
        <v>#DIV/0!</v>
      </c>
      <c r="AS464" s="264" t="str">
        <f t="shared" si="69"/>
        <v/>
      </c>
    </row>
    <row r="465" spans="1:45" s="102" customFormat="1" ht="12.75">
      <c r="A465" s="309"/>
      <c r="B465" s="324"/>
      <c r="C465" s="104">
        <f t="shared" si="62"/>
        <v>0</v>
      </c>
      <c r="D465" s="92"/>
      <c r="E465" s="92"/>
      <c r="F465" s="29"/>
      <c r="G465" s="92"/>
      <c r="H465" s="92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104">
        <f t="shared" si="61"/>
        <v>0</v>
      </c>
      <c r="X465" s="29"/>
      <c r="Y465" s="29"/>
      <c r="Z465" s="29"/>
      <c r="AA465" s="29"/>
      <c r="AB465" s="29"/>
      <c r="AC465" s="29"/>
      <c r="AD465" s="29"/>
      <c r="AE465" s="92"/>
      <c r="AF465" s="29"/>
      <c r="AG465" s="29"/>
      <c r="AH465" s="29"/>
      <c r="AI465" s="29"/>
      <c r="AJ465" s="29"/>
      <c r="AK465" s="29"/>
      <c r="AL465" s="161"/>
      <c r="AM465" s="262" t="str">
        <f t="shared" si="64"/>
        <v>ок</v>
      </c>
      <c r="AN465" s="262" t="str">
        <f t="shared" si="65"/>
        <v>ок</v>
      </c>
      <c r="AO465" s="262" t="str">
        <f t="shared" si="66"/>
        <v>ок</v>
      </c>
      <c r="AP465" s="262" t="str">
        <f t="shared" si="67"/>
        <v>ок</v>
      </c>
      <c r="AQ465" s="262" t="str">
        <f t="shared" si="63"/>
        <v>ок</v>
      </c>
      <c r="AR465" s="263" t="e">
        <f t="shared" si="68"/>
        <v>#DIV/0!</v>
      </c>
      <c r="AS465" s="264" t="str">
        <f t="shared" si="69"/>
        <v/>
      </c>
    </row>
    <row r="466" spans="1:45" s="102" customFormat="1" ht="12.75">
      <c r="A466" s="320"/>
      <c r="B466" s="324"/>
      <c r="C466" s="104">
        <f t="shared" si="62"/>
        <v>0</v>
      </c>
      <c r="D466" s="161"/>
      <c r="E466" s="92"/>
      <c r="F466" s="29"/>
      <c r="G466" s="92"/>
      <c r="H466" s="92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104">
        <f t="shared" si="61"/>
        <v>0</v>
      </c>
      <c r="X466" s="29"/>
      <c r="Y466" s="29"/>
      <c r="Z466" s="29"/>
      <c r="AA466" s="29"/>
      <c r="AB466" s="29"/>
      <c r="AC466" s="29"/>
      <c r="AD466" s="29"/>
      <c r="AE466" s="92"/>
      <c r="AF466" s="29"/>
      <c r="AG466" s="29"/>
      <c r="AH466" s="29"/>
      <c r="AI466" s="29"/>
      <c r="AJ466" s="29"/>
      <c r="AK466" s="29"/>
      <c r="AL466" s="162"/>
      <c r="AM466" s="262" t="str">
        <f t="shared" si="64"/>
        <v>ок</v>
      </c>
      <c r="AN466" s="262" t="str">
        <f t="shared" si="65"/>
        <v>ок</v>
      </c>
      <c r="AO466" s="262" t="str">
        <f t="shared" si="66"/>
        <v>ок</v>
      </c>
      <c r="AP466" s="262" t="str">
        <f t="shared" si="67"/>
        <v>ок</v>
      </c>
      <c r="AQ466" s="262" t="str">
        <f t="shared" si="63"/>
        <v>ок</v>
      </c>
      <c r="AR466" s="263" t="e">
        <f t="shared" si="68"/>
        <v>#DIV/0!</v>
      </c>
      <c r="AS466" s="264" t="str">
        <f t="shared" si="69"/>
        <v/>
      </c>
    </row>
    <row r="467" spans="1:45" s="102" customFormat="1" ht="12.75">
      <c r="A467" s="320"/>
      <c r="B467" s="324"/>
      <c r="C467" s="104">
        <f t="shared" si="62"/>
        <v>0</v>
      </c>
      <c r="D467" s="161"/>
      <c r="E467" s="92"/>
      <c r="F467" s="29"/>
      <c r="G467" s="92"/>
      <c r="H467" s="92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104">
        <f t="shared" si="61"/>
        <v>0</v>
      </c>
      <c r="X467" s="29"/>
      <c r="Y467" s="29"/>
      <c r="Z467" s="29"/>
      <c r="AA467" s="29"/>
      <c r="AB467" s="29"/>
      <c r="AC467" s="29"/>
      <c r="AD467" s="29"/>
      <c r="AE467" s="92"/>
      <c r="AF467" s="29"/>
      <c r="AG467" s="29"/>
      <c r="AH467" s="29"/>
      <c r="AI467" s="29"/>
      <c r="AJ467" s="29"/>
      <c r="AK467" s="29"/>
      <c r="AL467" s="162"/>
      <c r="AM467" s="262" t="str">
        <f t="shared" si="64"/>
        <v>ок</v>
      </c>
      <c r="AN467" s="262" t="str">
        <f t="shared" si="65"/>
        <v>ок</v>
      </c>
      <c r="AO467" s="262" t="str">
        <f t="shared" si="66"/>
        <v>ок</v>
      </c>
      <c r="AP467" s="262" t="str">
        <f t="shared" si="67"/>
        <v>ок</v>
      </c>
      <c r="AQ467" s="262" t="str">
        <f t="shared" si="63"/>
        <v>ок</v>
      </c>
      <c r="AR467" s="263" t="e">
        <f t="shared" si="68"/>
        <v>#DIV/0!</v>
      </c>
      <c r="AS467" s="264" t="str">
        <f t="shared" si="69"/>
        <v/>
      </c>
    </row>
    <row r="468" spans="1:45" s="102" customFormat="1" ht="12.75">
      <c r="A468" s="320"/>
      <c r="B468" s="324"/>
      <c r="C468" s="104">
        <f t="shared" si="62"/>
        <v>0</v>
      </c>
      <c r="D468" s="161"/>
      <c r="E468" s="92"/>
      <c r="F468" s="29"/>
      <c r="G468" s="92"/>
      <c r="H468" s="92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104">
        <f t="shared" si="61"/>
        <v>0</v>
      </c>
      <c r="X468" s="29"/>
      <c r="Y468" s="29"/>
      <c r="Z468" s="29"/>
      <c r="AA468" s="29"/>
      <c r="AB468" s="29"/>
      <c r="AC468" s="29"/>
      <c r="AD468" s="29"/>
      <c r="AE468" s="92"/>
      <c r="AF468" s="29"/>
      <c r="AG468" s="29"/>
      <c r="AH468" s="29"/>
      <c r="AI468" s="29"/>
      <c r="AJ468" s="29"/>
      <c r="AK468" s="29"/>
      <c r="AL468" s="162"/>
      <c r="AM468" s="262" t="str">
        <f t="shared" si="64"/>
        <v>ок</v>
      </c>
      <c r="AN468" s="262" t="str">
        <f t="shared" si="65"/>
        <v>ок</v>
      </c>
      <c r="AO468" s="262" t="str">
        <f t="shared" si="66"/>
        <v>ок</v>
      </c>
      <c r="AP468" s="262" t="str">
        <f t="shared" si="67"/>
        <v>ок</v>
      </c>
      <c r="AQ468" s="262" t="str">
        <f t="shared" si="63"/>
        <v>ок</v>
      </c>
      <c r="AR468" s="263" t="e">
        <f t="shared" si="68"/>
        <v>#DIV/0!</v>
      </c>
      <c r="AS468" s="264" t="str">
        <f t="shared" si="69"/>
        <v/>
      </c>
    </row>
    <row r="469" spans="1:45" s="102" customFormat="1" ht="12.75">
      <c r="A469" s="320"/>
      <c r="B469" s="324"/>
      <c r="C469" s="104">
        <f t="shared" si="62"/>
        <v>0</v>
      </c>
      <c r="D469" s="161"/>
      <c r="E469" s="92"/>
      <c r="F469" s="29"/>
      <c r="G469" s="92"/>
      <c r="H469" s="92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104">
        <f t="shared" si="61"/>
        <v>0</v>
      </c>
      <c r="X469" s="29"/>
      <c r="Y469" s="29"/>
      <c r="Z469" s="29"/>
      <c r="AA469" s="29"/>
      <c r="AB469" s="29"/>
      <c r="AC469" s="29"/>
      <c r="AD469" s="29"/>
      <c r="AE469" s="92"/>
      <c r="AF469" s="29"/>
      <c r="AG469" s="29"/>
      <c r="AH469" s="29"/>
      <c r="AI469" s="29"/>
      <c r="AJ469" s="29"/>
      <c r="AK469" s="29"/>
      <c r="AL469" s="162"/>
      <c r="AM469" s="262" t="str">
        <f t="shared" si="64"/>
        <v>ок</v>
      </c>
      <c r="AN469" s="262" t="str">
        <f t="shared" si="65"/>
        <v>ок</v>
      </c>
      <c r="AO469" s="262" t="str">
        <f t="shared" si="66"/>
        <v>ок</v>
      </c>
      <c r="AP469" s="262" t="str">
        <f t="shared" si="67"/>
        <v>ок</v>
      </c>
      <c r="AQ469" s="262" t="str">
        <f t="shared" si="63"/>
        <v>ок</v>
      </c>
      <c r="AR469" s="263" t="e">
        <f t="shared" si="68"/>
        <v>#DIV/0!</v>
      </c>
      <c r="AS469" s="264" t="str">
        <f t="shared" si="69"/>
        <v/>
      </c>
    </row>
    <row r="470" spans="1:45" s="102" customFormat="1" ht="12.75">
      <c r="A470" s="320"/>
      <c r="B470" s="324"/>
      <c r="C470" s="104">
        <f t="shared" si="62"/>
        <v>0</v>
      </c>
      <c r="D470" s="213"/>
      <c r="E470" s="92"/>
      <c r="F470" s="29"/>
      <c r="G470" s="92"/>
      <c r="H470" s="92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104">
        <f t="shared" si="61"/>
        <v>0</v>
      </c>
      <c r="X470" s="29"/>
      <c r="Y470" s="29"/>
      <c r="Z470" s="29"/>
      <c r="AA470" s="29"/>
      <c r="AB470" s="29"/>
      <c r="AC470" s="29"/>
      <c r="AD470" s="29"/>
      <c r="AE470" s="92"/>
      <c r="AF470" s="29"/>
      <c r="AG470" s="29"/>
      <c r="AH470" s="29"/>
      <c r="AI470" s="29"/>
      <c r="AJ470" s="29"/>
      <c r="AK470" s="29"/>
      <c r="AL470" s="162"/>
      <c r="AM470" s="262" t="str">
        <f t="shared" si="64"/>
        <v>ок</v>
      </c>
      <c r="AN470" s="262" t="str">
        <f t="shared" si="65"/>
        <v>ок</v>
      </c>
      <c r="AO470" s="262" t="str">
        <f t="shared" si="66"/>
        <v>ок</v>
      </c>
      <c r="AP470" s="262" t="str">
        <f t="shared" si="67"/>
        <v>ок</v>
      </c>
      <c r="AQ470" s="262" t="str">
        <f t="shared" si="63"/>
        <v>ок</v>
      </c>
      <c r="AR470" s="263" t="e">
        <f t="shared" si="68"/>
        <v>#DIV/0!</v>
      </c>
      <c r="AS470" s="264" t="str">
        <f t="shared" si="69"/>
        <v/>
      </c>
    </row>
    <row r="471" spans="1:45" s="102" customFormat="1" ht="12.75">
      <c r="A471" s="320"/>
      <c r="B471" s="324"/>
      <c r="C471" s="104">
        <f t="shared" si="62"/>
        <v>0</v>
      </c>
      <c r="D471" s="161"/>
      <c r="E471" s="92"/>
      <c r="F471" s="29"/>
      <c r="G471" s="92"/>
      <c r="H471" s="92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104">
        <f t="shared" si="61"/>
        <v>0</v>
      </c>
      <c r="X471" s="29"/>
      <c r="Y471" s="29"/>
      <c r="Z471" s="29"/>
      <c r="AA471" s="29"/>
      <c r="AB471" s="29"/>
      <c r="AC471" s="29"/>
      <c r="AD471" s="29"/>
      <c r="AE471" s="92"/>
      <c r="AF471" s="29"/>
      <c r="AG471" s="29"/>
      <c r="AH471" s="29"/>
      <c r="AI471" s="29"/>
      <c r="AJ471" s="29"/>
      <c r="AK471" s="29"/>
      <c r="AL471" s="162"/>
      <c r="AM471" s="262" t="str">
        <f t="shared" si="64"/>
        <v>ок</v>
      </c>
      <c r="AN471" s="262" t="str">
        <f t="shared" si="65"/>
        <v>ок</v>
      </c>
      <c r="AO471" s="262" t="str">
        <f t="shared" si="66"/>
        <v>ок</v>
      </c>
      <c r="AP471" s="262" t="str">
        <f t="shared" si="67"/>
        <v>ок</v>
      </c>
      <c r="AQ471" s="262" t="str">
        <f t="shared" si="63"/>
        <v>ок</v>
      </c>
      <c r="AR471" s="263" t="e">
        <f t="shared" si="68"/>
        <v>#DIV/0!</v>
      </c>
      <c r="AS471" s="264" t="str">
        <f t="shared" si="69"/>
        <v/>
      </c>
    </row>
    <row r="472" spans="1:45" s="102" customFormat="1" ht="12.75">
      <c r="A472" s="320"/>
      <c r="B472" s="324"/>
      <c r="C472" s="104">
        <f t="shared" si="62"/>
        <v>0</v>
      </c>
      <c r="D472" s="161"/>
      <c r="E472" s="92"/>
      <c r="F472" s="29"/>
      <c r="G472" s="92"/>
      <c r="H472" s="92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104">
        <f t="shared" si="61"/>
        <v>0</v>
      </c>
      <c r="X472" s="29"/>
      <c r="Y472" s="29"/>
      <c r="Z472" s="29"/>
      <c r="AA472" s="29"/>
      <c r="AB472" s="29"/>
      <c r="AC472" s="29"/>
      <c r="AD472" s="29"/>
      <c r="AE472" s="92"/>
      <c r="AF472" s="29"/>
      <c r="AG472" s="29"/>
      <c r="AH472" s="29"/>
      <c r="AI472" s="29"/>
      <c r="AJ472" s="29"/>
      <c r="AK472" s="29"/>
      <c r="AL472" s="162"/>
      <c r="AM472" s="262" t="str">
        <f t="shared" si="64"/>
        <v>ок</v>
      </c>
      <c r="AN472" s="262" t="str">
        <f t="shared" si="65"/>
        <v>ок</v>
      </c>
      <c r="AO472" s="262" t="str">
        <f t="shared" si="66"/>
        <v>ок</v>
      </c>
      <c r="AP472" s="262" t="str">
        <f t="shared" si="67"/>
        <v>ок</v>
      </c>
      <c r="AQ472" s="262" t="str">
        <f t="shared" si="63"/>
        <v>ок</v>
      </c>
      <c r="AR472" s="263" t="e">
        <f t="shared" si="68"/>
        <v>#DIV/0!</v>
      </c>
      <c r="AS472" s="264" t="str">
        <f t="shared" si="69"/>
        <v/>
      </c>
    </row>
    <row r="473" spans="1:45" s="102" customFormat="1" ht="12.75">
      <c r="A473" s="320"/>
      <c r="B473" s="324"/>
      <c r="C473" s="104">
        <f t="shared" si="62"/>
        <v>0</v>
      </c>
      <c r="D473" s="161"/>
      <c r="E473" s="92"/>
      <c r="F473" s="29"/>
      <c r="G473" s="92"/>
      <c r="H473" s="92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104">
        <f t="shared" si="61"/>
        <v>0</v>
      </c>
      <c r="X473" s="29"/>
      <c r="Y473" s="29"/>
      <c r="Z473" s="29"/>
      <c r="AA473" s="29"/>
      <c r="AB473" s="29"/>
      <c r="AC473" s="29"/>
      <c r="AD473" s="29"/>
      <c r="AE473" s="92"/>
      <c r="AF473" s="29"/>
      <c r="AG473" s="29"/>
      <c r="AH473" s="29"/>
      <c r="AI473" s="29"/>
      <c r="AJ473" s="29"/>
      <c r="AK473" s="29"/>
      <c r="AL473" s="162"/>
      <c r="AM473" s="262" t="str">
        <f t="shared" si="64"/>
        <v>ок</v>
      </c>
      <c r="AN473" s="262" t="str">
        <f t="shared" si="65"/>
        <v>ок</v>
      </c>
      <c r="AO473" s="262" t="str">
        <f t="shared" si="66"/>
        <v>ок</v>
      </c>
      <c r="AP473" s="262" t="str">
        <f t="shared" si="67"/>
        <v>ок</v>
      </c>
      <c r="AQ473" s="262" t="str">
        <f t="shared" si="63"/>
        <v>ок</v>
      </c>
      <c r="AR473" s="263" t="e">
        <f t="shared" si="68"/>
        <v>#DIV/0!</v>
      </c>
      <c r="AS473" s="264" t="str">
        <f t="shared" si="69"/>
        <v/>
      </c>
    </row>
    <row r="474" spans="1:45" s="102" customFormat="1" ht="12.75">
      <c r="A474" s="320"/>
      <c r="B474" s="324"/>
      <c r="C474" s="104">
        <f t="shared" si="62"/>
        <v>0</v>
      </c>
      <c r="D474" s="161"/>
      <c r="E474" s="92"/>
      <c r="F474" s="29"/>
      <c r="G474" s="92"/>
      <c r="H474" s="92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104">
        <f t="shared" si="61"/>
        <v>0</v>
      </c>
      <c r="X474" s="29"/>
      <c r="Y474" s="29"/>
      <c r="Z474" s="29"/>
      <c r="AA474" s="29"/>
      <c r="AB474" s="29"/>
      <c r="AC474" s="29"/>
      <c r="AD474" s="29"/>
      <c r="AE474" s="92"/>
      <c r="AF474" s="29"/>
      <c r="AG474" s="29"/>
      <c r="AH474" s="29"/>
      <c r="AI474" s="29"/>
      <c r="AJ474" s="29"/>
      <c r="AK474" s="29"/>
      <c r="AL474" s="162"/>
      <c r="AM474" s="262" t="str">
        <f t="shared" si="64"/>
        <v>ок</v>
      </c>
      <c r="AN474" s="262" t="str">
        <f t="shared" si="65"/>
        <v>ок</v>
      </c>
      <c r="AO474" s="262" t="str">
        <f t="shared" si="66"/>
        <v>ок</v>
      </c>
      <c r="AP474" s="262" t="str">
        <f t="shared" si="67"/>
        <v>ок</v>
      </c>
      <c r="AQ474" s="262" t="str">
        <f t="shared" si="63"/>
        <v>ок</v>
      </c>
      <c r="AR474" s="263" t="e">
        <f t="shared" si="68"/>
        <v>#DIV/0!</v>
      </c>
      <c r="AS474" s="264" t="str">
        <f t="shared" si="69"/>
        <v/>
      </c>
    </row>
    <row r="475" spans="1:45" s="102" customFormat="1" ht="12.75">
      <c r="A475" s="320"/>
      <c r="B475" s="324"/>
      <c r="C475" s="104">
        <f t="shared" si="62"/>
        <v>0</v>
      </c>
      <c r="D475" s="161"/>
      <c r="E475" s="92"/>
      <c r="F475" s="29"/>
      <c r="G475" s="92"/>
      <c r="H475" s="92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104">
        <f t="shared" si="61"/>
        <v>0</v>
      </c>
      <c r="X475" s="29"/>
      <c r="Y475" s="29"/>
      <c r="Z475" s="29"/>
      <c r="AA475" s="29"/>
      <c r="AB475" s="29"/>
      <c r="AC475" s="29"/>
      <c r="AD475" s="29"/>
      <c r="AE475" s="92"/>
      <c r="AF475" s="29"/>
      <c r="AG475" s="29"/>
      <c r="AH475" s="29"/>
      <c r="AI475" s="29"/>
      <c r="AJ475" s="29"/>
      <c r="AK475" s="29"/>
      <c r="AL475" s="162"/>
      <c r="AM475" s="262" t="str">
        <f t="shared" si="64"/>
        <v>ок</v>
      </c>
      <c r="AN475" s="262" t="str">
        <f t="shared" si="65"/>
        <v>ок</v>
      </c>
      <c r="AO475" s="262" t="str">
        <f t="shared" si="66"/>
        <v>ок</v>
      </c>
      <c r="AP475" s="262" t="str">
        <f t="shared" si="67"/>
        <v>ок</v>
      </c>
      <c r="AQ475" s="262" t="str">
        <f t="shared" si="63"/>
        <v>ок</v>
      </c>
      <c r="AR475" s="263" t="e">
        <f t="shared" si="68"/>
        <v>#DIV/0!</v>
      </c>
      <c r="AS475" s="264" t="str">
        <f t="shared" si="69"/>
        <v/>
      </c>
    </row>
    <row r="476" spans="1:45" s="102" customFormat="1" ht="12.75">
      <c r="A476" s="320"/>
      <c r="B476" s="324"/>
      <c r="C476" s="104">
        <f t="shared" si="62"/>
        <v>0</v>
      </c>
      <c r="D476" s="161"/>
      <c r="E476" s="92"/>
      <c r="F476" s="29"/>
      <c r="G476" s="92"/>
      <c r="H476" s="92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104">
        <f t="shared" si="61"/>
        <v>0</v>
      </c>
      <c r="X476" s="29"/>
      <c r="Y476" s="29"/>
      <c r="Z476" s="29"/>
      <c r="AA476" s="29"/>
      <c r="AB476" s="29"/>
      <c r="AC476" s="29"/>
      <c r="AD476" s="29"/>
      <c r="AE476" s="92"/>
      <c r="AF476" s="29"/>
      <c r="AG476" s="29"/>
      <c r="AH476" s="29"/>
      <c r="AI476" s="29"/>
      <c r="AJ476" s="29"/>
      <c r="AK476" s="29"/>
      <c r="AL476" s="162"/>
      <c r="AM476" s="262" t="str">
        <f t="shared" si="64"/>
        <v>ок</v>
      </c>
      <c r="AN476" s="262" t="str">
        <f t="shared" si="65"/>
        <v>ок</v>
      </c>
      <c r="AO476" s="262" t="str">
        <f t="shared" si="66"/>
        <v>ок</v>
      </c>
      <c r="AP476" s="262" t="str">
        <f t="shared" si="67"/>
        <v>ок</v>
      </c>
      <c r="AQ476" s="262" t="str">
        <f t="shared" si="63"/>
        <v>ок</v>
      </c>
      <c r="AR476" s="263" t="e">
        <f t="shared" si="68"/>
        <v>#DIV/0!</v>
      </c>
      <c r="AS476" s="264" t="str">
        <f t="shared" si="69"/>
        <v/>
      </c>
    </row>
    <row r="477" spans="1:45" ht="12.75">
      <c r="A477" s="320"/>
      <c r="B477" s="324"/>
      <c r="C477" s="104">
        <f t="shared" si="62"/>
        <v>0</v>
      </c>
      <c r="D477" s="161"/>
      <c r="E477" s="92"/>
      <c r="F477" s="29"/>
      <c r="G477" s="92"/>
      <c r="H477" s="92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104">
        <f t="shared" si="61"/>
        <v>0</v>
      </c>
      <c r="X477" s="29"/>
      <c r="Y477" s="29"/>
      <c r="Z477" s="29"/>
      <c r="AA477" s="29"/>
      <c r="AB477" s="29"/>
      <c r="AC477" s="29"/>
      <c r="AD477" s="29"/>
      <c r="AE477" s="92"/>
      <c r="AF477" s="29"/>
      <c r="AG477" s="29"/>
      <c r="AH477" s="29"/>
      <c r="AI477" s="29"/>
      <c r="AJ477" s="29"/>
      <c r="AK477" s="29"/>
      <c r="AL477" s="161"/>
      <c r="AM477" s="262" t="str">
        <f t="shared" si="64"/>
        <v>ок</v>
      </c>
      <c r="AN477" s="262" t="str">
        <f t="shared" si="65"/>
        <v>ок</v>
      </c>
      <c r="AO477" s="262" t="str">
        <f t="shared" si="66"/>
        <v>ок</v>
      </c>
      <c r="AP477" s="262" t="str">
        <f t="shared" si="67"/>
        <v>ок</v>
      </c>
      <c r="AQ477" s="262" t="str">
        <f t="shared" si="63"/>
        <v>ок</v>
      </c>
      <c r="AR477" s="263" t="e">
        <f t="shared" si="68"/>
        <v>#DIV/0!</v>
      </c>
      <c r="AS477" s="264" t="str">
        <f t="shared" si="69"/>
        <v/>
      </c>
    </row>
    <row r="478" spans="1:45" s="102" customFormat="1" ht="12.75">
      <c r="A478" s="320"/>
      <c r="B478" s="324"/>
      <c r="C478" s="104">
        <f t="shared" si="62"/>
        <v>0</v>
      </c>
      <c r="D478" s="161"/>
      <c r="E478" s="92"/>
      <c r="F478" s="29"/>
      <c r="G478" s="92"/>
      <c r="H478" s="92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104">
        <f t="shared" si="61"/>
        <v>0</v>
      </c>
      <c r="X478" s="29"/>
      <c r="Y478" s="29"/>
      <c r="Z478" s="29"/>
      <c r="AA478" s="29"/>
      <c r="AB478" s="29"/>
      <c r="AC478" s="29"/>
      <c r="AD478" s="29"/>
      <c r="AE478" s="92"/>
      <c r="AF478" s="29"/>
      <c r="AG478" s="29"/>
      <c r="AH478" s="29"/>
      <c r="AI478" s="29"/>
      <c r="AJ478" s="29"/>
      <c r="AK478" s="29"/>
      <c r="AL478" s="162"/>
      <c r="AM478" s="262" t="str">
        <f t="shared" si="64"/>
        <v>ок</v>
      </c>
      <c r="AN478" s="262" t="str">
        <f t="shared" si="65"/>
        <v>ок</v>
      </c>
      <c r="AO478" s="262" t="str">
        <f t="shared" si="66"/>
        <v>ок</v>
      </c>
      <c r="AP478" s="262" t="str">
        <f t="shared" si="67"/>
        <v>ок</v>
      </c>
      <c r="AQ478" s="262" t="str">
        <f t="shared" si="63"/>
        <v>ок</v>
      </c>
      <c r="AR478" s="263" t="e">
        <f t="shared" si="68"/>
        <v>#DIV/0!</v>
      </c>
      <c r="AS478" s="264" t="str">
        <f t="shared" si="69"/>
        <v/>
      </c>
    </row>
    <row r="479" spans="1:45" s="14" customFormat="1" ht="12.75">
      <c r="A479" s="320"/>
      <c r="B479" s="324"/>
      <c r="C479" s="104">
        <f t="shared" si="62"/>
        <v>0</v>
      </c>
      <c r="D479" s="161"/>
      <c r="E479" s="92"/>
      <c r="F479" s="29"/>
      <c r="G479" s="92"/>
      <c r="H479" s="92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104">
        <f t="shared" si="61"/>
        <v>0</v>
      </c>
      <c r="X479" s="29"/>
      <c r="Y479" s="29"/>
      <c r="Z479" s="29"/>
      <c r="AA479" s="29"/>
      <c r="AB479" s="29"/>
      <c r="AC479" s="29"/>
      <c r="AD479" s="29"/>
      <c r="AE479" s="92"/>
      <c r="AF479" s="29"/>
      <c r="AG479" s="29"/>
      <c r="AH479" s="29"/>
      <c r="AI479" s="29"/>
      <c r="AJ479" s="29"/>
      <c r="AK479" s="29"/>
      <c r="AL479" s="162"/>
      <c r="AM479" s="262" t="str">
        <f t="shared" si="64"/>
        <v>ок</v>
      </c>
      <c r="AN479" s="262" t="str">
        <f t="shared" si="65"/>
        <v>ок</v>
      </c>
      <c r="AO479" s="262" t="str">
        <f t="shared" si="66"/>
        <v>ок</v>
      </c>
      <c r="AP479" s="262" t="str">
        <f t="shared" si="67"/>
        <v>ок</v>
      </c>
      <c r="AQ479" s="262" t="str">
        <f t="shared" si="63"/>
        <v>ок</v>
      </c>
      <c r="AR479" s="263" t="e">
        <f t="shared" si="68"/>
        <v>#DIV/0!</v>
      </c>
      <c r="AS479" s="264" t="str">
        <f t="shared" si="69"/>
        <v/>
      </c>
    </row>
    <row r="480" spans="1:45" s="102" customFormat="1" ht="12.75">
      <c r="A480" s="321"/>
      <c r="B480" s="324"/>
      <c r="C480" s="104">
        <f t="shared" si="62"/>
        <v>0</v>
      </c>
      <c r="D480" s="161"/>
      <c r="E480" s="92"/>
      <c r="F480" s="29"/>
      <c r="G480" s="92"/>
      <c r="H480" s="92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104">
        <f t="shared" si="61"/>
        <v>0</v>
      </c>
      <c r="X480" s="29"/>
      <c r="Y480" s="29"/>
      <c r="Z480" s="29"/>
      <c r="AA480" s="29"/>
      <c r="AB480" s="29"/>
      <c r="AC480" s="29"/>
      <c r="AD480" s="29"/>
      <c r="AE480" s="92"/>
      <c r="AF480" s="29"/>
      <c r="AG480" s="29"/>
      <c r="AH480" s="29"/>
      <c r="AI480" s="29"/>
      <c r="AJ480" s="29"/>
      <c r="AK480" s="29"/>
      <c r="AL480" s="162"/>
      <c r="AM480" s="262" t="str">
        <f t="shared" si="64"/>
        <v>ок</v>
      </c>
      <c r="AN480" s="262" t="str">
        <f t="shared" si="65"/>
        <v>ок</v>
      </c>
      <c r="AO480" s="262" t="str">
        <f t="shared" si="66"/>
        <v>ок</v>
      </c>
      <c r="AP480" s="262" t="str">
        <f t="shared" si="67"/>
        <v>ок</v>
      </c>
      <c r="AQ480" s="262" t="str">
        <f t="shared" si="63"/>
        <v>ок</v>
      </c>
      <c r="AR480" s="263" t="e">
        <f t="shared" si="68"/>
        <v>#DIV/0!</v>
      </c>
      <c r="AS480" s="264" t="str">
        <f t="shared" si="69"/>
        <v/>
      </c>
    </row>
    <row r="481" spans="1:45" s="102" customFormat="1" ht="12.75">
      <c r="A481" s="309"/>
      <c r="B481" s="324"/>
      <c r="C481" s="104">
        <f t="shared" si="62"/>
        <v>0</v>
      </c>
      <c r="D481" s="161"/>
      <c r="E481" s="92"/>
      <c r="F481" s="29"/>
      <c r="G481" s="92"/>
      <c r="H481" s="92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104">
        <f t="shared" si="61"/>
        <v>0</v>
      </c>
      <c r="X481" s="29"/>
      <c r="Y481" s="29"/>
      <c r="Z481" s="29"/>
      <c r="AA481" s="29"/>
      <c r="AB481" s="29"/>
      <c r="AC481" s="29"/>
      <c r="AD481" s="29"/>
      <c r="AE481" s="92"/>
      <c r="AF481" s="29"/>
      <c r="AG481" s="29"/>
      <c r="AH481" s="29"/>
      <c r="AI481" s="29"/>
      <c r="AJ481" s="29"/>
      <c r="AK481" s="29"/>
      <c r="AL481" s="161"/>
      <c r="AM481" s="262" t="str">
        <f t="shared" si="64"/>
        <v>ок</v>
      </c>
      <c r="AN481" s="262" t="str">
        <f t="shared" si="65"/>
        <v>ок</v>
      </c>
      <c r="AO481" s="262" t="str">
        <f t="shared" si="66"/>
        <v>ок</v>
      </c>
      <c r="AP481" s="262" t="str">
        <f t="shared" si="67"/>
        <v>ок</v>
      </c>
      <c r="AQ481" s="262" t="str">
        <f t="shared" si="63"/>
        <v>ок</v>
      </c>
      <c r="AR481" s="263" t="e">
        <f t="shared" si="68"/>
        <v>#DIV/0!</v>
      </c>
      <c r="AS481" s="264" t="str">
        <f t="shared" si="69"/>
        <v/>
      </c>
    </row>
    <row r="482" spans="1:45" s="102" customFormat="1" ht="12.75">
      <c r="A482" s="309"/>
      <c r="B482" s="324"/>
      <c r="C482" s="104">
        <f t="shared" si="62"/>
        <v>0</v>
      </c>
      <c r="D482" s="161"/>
      <c r="E482" s="92"/>
      <c r="F482" s="29"/>
      <c r="G482" s="92"/>
      <c r="H482" s="92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104">
        <f t="shared" si="61"/>
        <v>0</v>
      </c>
      <c r="X482" s="29"/>
      <c r="Y482" s="29"/>
      <c r="Z482" s="29"/>
      <c r="AA482" s="29"/>
      <c r="AB482" s="29"/>
      <c r="AC482" s="29"/>
      <c r="AD482" s="29"/>
      <c r="AE482" s="92"/>
      <c r="AF482" s="29"/>
      <c r="AG482" s="29"/>
      <c r="AH482" s="29"/>
      <c r="AI482" s="29"/>
      <c r="AJ482" s="29"/>
      <c r="AK482" s="29"/>
      <c r="AL482" s="162"/>
      <c r="AM482" s="262" t="str">
        <f t="shared" si="64"/>
        <v>ок</v>
      </c>
      <c r="AN482" s="262" t="str">
        <f t="shared" si="65"/>
        <v>ок</v>
      </c>
      <c r="AO482" s="262" t="str">
        <f t="shared" si="66"/>
        <v>ок</v>
      </c>
      <c r="AP482" s="262" t="str">
        <f t="shared" si="67"/>
        <v>ок</v>
      </c>
      <c r="AQ482" s="262" t="str">
        <f t="shared" si="63"/>
        <v>ок</v>
      </c>
      <c r="AR482" s="263" t="e">
        <f t="shared" si="68"/>
        <v>#DIV/0!</v>
      </c>
      <c r="AS482" s="264" t="str">
        <f t="shared" si="69"/>
        <v/>
      </c>
    </row>
    <row r="483" spans="1:45" s="102" customFormat="1" ht="12.75">
      <c r="A483" s="309"/>
      <c r="B483" s="324"/>
      <c r="C483" s="104">
        <f t="shared" si="62"/>
        <v>0</v>
      </c>
      <c r="D483" s="161"/>
      <c r="E483" s="332"/>
      <c r="F483" s="214"/>
      <c r="G483" s="29"/>
      <c r="H483" s="214"/>
      <c r="I483" s="214"/>
      <c r="J483" s="29"/>
      <c r="K483" s="214"/>
      <c r="L483" s="214"/>
      <c r="M483" s="214"/>
      <c r="N483" s="214"/>
      <c r="O483" s="214"/>
      <c r="P483" s="214"/>
      <c r="Q483" s="29"/>
      <c r="R483" s="214"/>
      <c r="S483" s="29"/>
      <c r="T483" s="29"/>
      <c r="U483" s="214"/>
      <c r="V483" s="214"/>
      <c r="W483" s="104">
        <f t="shared" si="61"/>
        <v>0</v>
      </c>
      <c r="X483" s="214"/>
      <c r="Y483" s="214"/>
      <c r="Z483" s="214"/>
      <c r="AA483" s="214"/>
      <c r="AB483" s="214"/>
      <c r="AC483" s="214"/>
      <c r="AD483" s="214"/>
      <c r="AE483" s="92"/>
      <c r="AF483" s="29"/>
      <c r="AG483" s="29"/>
      <c r="AH483" s="29"/>
      <c r="AI483" s="29"/>
      <c r="AJ483" s="29"/>
      <c r="AK483" s="29"/>
      <c r="AL483" s="162"/>
      <c r="AM483" s="262" t="str">
        <f t="shared" si="64"/>
        <v>ок</v>
      </c>
      <c r="AN483" s="262" t="str">
        <f t="shared" si="65"/>
        <v>ок</v>
      </c>
      <c r="AO483" s="262" t="str">
        <f t="shared" si="66"/>
        <v>ок</v>
      </c>
      <c r="AP483" s="262" t="str">
        <f t="shared" si="67"/>
        <v>ок</v>
      </c>
      <c r="AQ483" s="262" t="str">
        <f t="shared" si="63"/>
        <v>ок</v>
      </c>
      <c r="AR483" s="263" t="e">
        <f t="shared" si="68"/>
        <v>#DIV/0!</v>
      </c>
      <c r="AS483" s="264" t="str">
        <f t="shared" si="69"/>
        <v/>
      </c>
    </row>
    <row r="484" spans="1:45" s="102" customFormat="1" ht="12.75">
      <c r="A484" s="309"/>
      <c r="B484" s="324"/>
      <c r="C484" s="104">
        <f t="shared" si="62"/>
        <v>0</v>
      </c>
      <c r="D484" s="161"/>
      <c r="E484" s="92"/>
      <c r="F484" s="29"/>
      <c r="G484" s="92"/>
      <c r="H484" s="92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104">
        <f t="shared" si="61"/>
        <v>0</v>
      </c>
      <c r="X484" s="29"/>
      <c r="Y484" s="29"/>
      <c r="Z484" s="29"/>
      <c r="AA484" s="29"/>
      <c r="AB484" s="29"/>
      <c r="AC484" s="29"/>
      <c r="AD484" s="29"/>
      <c r="AE484" s="92"/>
      <c r="AF484" s="29"/>
      <c r="AG484" s="29"/>
      <c r="AH484" s="29"/>
      <c r="AI484" s="29"/>
      <c r="AJ484" s="29"/>
      <c r="AK484" s="29"/>
      <c r="AL484" s="162"/>
      <c r="AM484" s="262" t="str">
        <f t="shared" si="64"/>
        <v>ок</v>
      </c>
      <c r="AN484" s="262" t="str">
        <f t="shared" si="65"/>
        <v>ок</v>
      </c>
      <c r="AO484" s="262" t="str">
        <f t="shared" si="66"/>
        <v>ок</v>
      </c>
      <c r="AP484" s="262" t="str">
        <f t="shared" si="67"/>
        <v>ок</v>
      </c>
      <c r="AQ484" s="262" t="str">
        <f t="shared" si="63"/>
        <v>ок</v>
      </c>
      <c r="AR484" s="263" t="e">
        <f t="shared" si="68"/>
        <v>#DIV/0!</v>
      </c>
      <c r="AS484" s="264" t="str">
        <f t="shared" si="69"/>
        <v/>
      </c>
    </row>
    <row r="485" spans="1:45" s="102" customFormat="1" ht="12.75">
      <c r="A485" s="309"/>
      <c r="B485" s="324"/>
      <c r="C485" s="104">
        <f t="shared" si="62"/>
        <v>0</v>
      </c>
      <c r="D485" s="162"/>
      <c r="E485" s="92"/>
      <c r="F485" s="332"/>
      <c r="G485" s="92"/>
      <c r="H485" s="92"/>
      <c r="I485" s="332"/>
      <c r="J485" s="332"/>
      <c r="K485" s="332"/>
      <c r="L485" s="332"/>
      <c r="M485" s="332"/>
      <c r="N485" s="332"/>
      <c r="O485" s="332"/>
      <c r="P485" s="332"/>
      <c r="Q485" s="332"/>
      <c r="R485" s="332"/>
      <c r="S485" s="332"/>
      <c r="T485" s="332"/>
      <c r="U485" s="332"/>
      <c r="V485" s="332"/>
      <c r="W485" s="104">
        <f t="shared" si="61"/>
        <v>0</v>
      </c>
      <c r="X485" s="332"/>
      <c r="Y485" s="332"/>
      <c r="Z485" s="332"/>
      <c r="AA485" s="332"/>
      <c r="AB485" s="332"/>
      <c r="AC485" s="332"/>
      <c r="AD485" s="332"/>
      <c r="AE485" s="92"/>
      <c r="AF485" s="332"/>
      <c r="AG485" s="332"/>
      <c r="AH485" s="332"/>
      <c r="AI485" s="332"/>
      <c r="AJ485" s="332"/>
      <c r="AK485" s="332"/>
      <c r="AL485" s="162"/>
      <c r="AM485" s="262" t="str">
        <f t="shared" si="64"/>
        <v>ок</v>
      </c>
      <c r="AN485" s="262" t="str">
        <f t="shared" si="65"/>
        <v>ок</v>
      </c>
      <c r="AO485" s="262" t="str">
        <f t="shared" si="66"/>
        <v>ок</v>
      </c>
      <c r="AP485" s="262" t="str">
        <f t="shared" si="67"/>
        <v>ок</v>
      </c>
      <c r="AQ485" s="262" t="str">
        <f t="shared" si="63"/>
        <v>ок</v>
      </c>
      <c r="AR485" s="263" t="e">
        <f t="shared" si="68"/>
        <v>#DIV/0!</v>
      </c>
      <c r="AS485" s="264" t="str">
        <f t="shared" si="69"/>
        <v/>
      </c>
    </row>
    <row r="486" spans="1:45" s="102" customFormat="1" ht="12.75">
      <c r="A486" s="309"/>
      <c r="B486" s="324"/>
      <c r="C486" s="104">
        <f t="shared" si="62"/>
        <v>0</v>
      </c>
      <c r="D486" s="161"/>
      <c r="E486" s="92"/>
      <c r="F486" s="29"/>
      <c r="G486" s="92"/>
      <c r="H486" s="92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104">
        <f t="shared" si="61"/>
        <v>0</v>
      </c>
      <c r="X486" s="29"/>
      <c r="Y486" s="29"/>
      <c r="Z486" s="29"/>
      <c r="AA486" s="29"/>
      <c r="AB486" s="29"/>
      <c r="AC486" s="29"/>
      <c r="AD486" s="29"/>
      <c r="AE486" s="92"/>
      <c r="AF486" s="29"/>
      <c r="AG486" s="29"/>
      <c r="AH486" s="29"/>
      <c r="AI486" s="29"/>
      <c r="AJ486" s="29"/>
      <c r="AK486" s="29"/>
      <c r="AL486" s="162"/>
      <c r="AM486" s="262" t="str">
        <f t="shared" si="64"/>
        <v>ок</v>
      </c>
      <c r="AN486" s="262" t="str">
        <f t="shared" si="65"/>
        <v>ок</v>
      </c>
      <c r="AO486" s="262" t="str">
        <f t="shared" si="66"/>
        <v>ок</v>
      </c>
      <c r="AP486" s="262" t="str">
        <f t="shared" si="67"/>
        <v>ок</v>
      </c>
      <c r="AQ486" s="262" t="str">
        <f t="shared" si="63"/>
        <v>ок</v>
      </c>
      <c r="AR486" s="263" t="e">
        <f t="shared" si="68"/>
        <v>#DIV/0!</v>
      </c>
      <c r="AS486" s="264" t="str">
        <f t="shared" si="69"/>
        <v/>
      </c>
    </row>
    <row r="487" spans="1:45" s="102" customFormat="1" ht="12.75">
      <c r="A487" s="347"/>
      <c r="B487" s="324"/>
      <c r="C487" s="104">
        <f t="shared" si="62"/>
        <v>0</v>
      </c>
      <c r="D487" s="161"/>
      <c r="E487" s="92"/>
      <c r="F487" s="29"/>
      <c r="G487" s="92"/>
      <c r="H487" s="92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104">
        <f t="shared" si="61"/>
        <v>0</v>
      </c>
      <c r="X487" s="29"/>
      <c r="Y487" s="29"/>
      <c r="Z487" s="29"/>
      <c r="AA487" s="29"/>
      <c r="AB487" s="29"/>
      <c r="AC487" s="29"/>
      <c r="AD487" s="29"/>
      <c r="AE487" s="92"/>
      <c r="AF487" s="29"/>
      <c r="AG487" s="29"/>
      <c r="AH487" s="29"/>
      <c r="AI487" s="29"/>
      <c r="AJ487" s="29"/>
      <c r="AK487" s="29"/>
      <c r="AL487" s="162"/>
      <c r="AM487" s="262" t="str">
        <f t="shared" si="64"/>
        <v>ок</v>
      </c>
      <c r="AN487" s="262" t="str">
        <f t="shared" si="65"/>
        <v>ок</v>
      </c>
      <c r="AO487" s="262" t="str">
        <f t="shared" si="66"/>
        <v>ок</v>
      </c>
      <c r="AP487" s="262" t="str">
        <f t="shared" si="67"/>
        <v>ок</v>
      </c>
      <c r="AQ487" s="262" t="str">
        <f t="shared" si="63"/>
        <v>ок</v>
      </c>
      <c r="AR487" s="263" t="e">
        <f t="shared" si="68"/>
        <v>#DIV/0!</v>
      </c>
      <c r="AS487" s="264" t="str">
        <f t="shared" si="69"/>
        <v/>
      </c>
    </row>
    <row r="488" spans="1:45" s="102" customFormat="1" ht="12.75">
      <c r="A488" s="309"/>
      <c r="B488" s="324"/>
      <c r="C488" s="104">
        <f t="shared" si="62"/>
        <v>0</v>
      </c>
      <c r="D488" s="161"/>
      <c r="E488" s="330"/>
      <c r="F488" s="29"/>
      <c r="G488" s="330"/>
      <c r="H488" s="330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104">
        <f t="shared" si="61"/>
        <v>0</v>
      </c>
      <c r="X488" s="29"/>
      <c r="Y488" s="29"/>
      <c r="Z488" s="29"/>
      <c r="AA488" s="29"/>
      <c r="AB488" s="29"/>
      <c r="AC488" s="29"/>
      <c r="AD488" s="29"/>
      <c r="AE488" s="330"/>
      <c r="AF488" s="29"/>
      <c r="AG488" s="29"/>
      <c r="AH488" s="29"/>
      <c r="AI488" s="29"/>
      <c r="AJ488" s="29"/>
      <c r="AK488" s="29"/>
      <c r="AL488" s="29"/>
      <c r="AM488" s="262" t="str">
        <f t="shared" si="64"/>
        <v>ок</v>
      </c>
      <c r="AN488" s="262" t="str">
        <f t="shared" si="65"/>
        <v>ок</v>
      </c>
      <c r="AO488" s="262" t="str">
        <f t="shared" si="66"/>
        <v>ок</v>
      </c>
      <c r="AP488" s="262" t="str">
        <f t="shared" si="67"/>
        <v>ок</v>
      </c>
      <c r="AQ488" s="262" t="str">
        <f t="shared" ref="AQ488:AQ521" si="70">IF(E488=SUM(AF488:AH488),"ок",FALSE)</f>
        <v>ок</v>
      </c>
      <c r="AR488" s="263" t="e">
        <f t="shared" si="68"/>
        <v>#DIV/0!</v>
      </c>
      <c r="AS488" s="264" t="str">
        <f t="shared" si="69"/>
        <v/>
      </c>
    </row>
    <row r="489" spans="1:45" s="102" customFormat="1" ht="12.75">
      <c r="A489" s="309"/>
      <c r="B489" s="324"/>
      <c r="C489" s="104">
        <f t="shared" si="62"/>
        <v>0</v>
      </c>
      <c r="D489" s="161"/>
      <c r="E489" s="92"/>
      <c r="F489" s="29"/>
      <c r="G489" s="92"/>
      <c r="H489" s="92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104">
        <f t="shared" si="61"/>
        <v>0</v>
      </c>
      <c r="X489" s="29"/>
      <c r="Y489" s="29"/>
      <c r="Z489" s="29"/>
      <c r="AA489" s="29"/>
      <c r="AB489" s="29"/>
      <c r="AC489" s="29"/>
      <c r="AD489" s="29"/>
      <c r="AE489" s="92"/>
      <c r="AF489" s="29"/>
      <c r="AG489" s="29"/>
      <c r="AH489" s="29"/>
      <c r="AI489" s="29"/>
      <c r="AJ489" s="29"/>
      <c r="AK489" s="29"/>
      <c r="AL489" s="29"/>
      <c r="AM489" s="262" t="str">
        <f t="shared" si="64"/>
        <v>ок</v>
      </c>
      <c r="AN489" s="262" t="str">
        <f t="shared" si="65"/>
        <v>ок</v>
      </c>
      <c r="AO489" s="262" t="str">
        <f t="shared" si="66"/>
        <v>ок</v>
      </c>
      <c r="AP489" s="262" t="str">
        <f t="shared" si="67"/>
        <v>ок</v>
      </c>
      <c r="AQ489" s="262" t="str">
        <f t="shared" si="70"/>
        <v>ок</v>
      </c>
      <c r="AR489" s="263" t="e">
        <f t="shared" si="68"/>
        <v>#DIV/0!</v>
      </c>
      <c r="AS489" s="264" t="str">
        <f t="shared" si="69"/>
        <v/>
      </c>
    </row>
    <row r="490" spans="1:45" s="102" customFormat="1" ht="12.75">
      <c r="A490" s="309"/>
      <c r="B490" s="324"/>
      <c r="C490" s="104">
        <f t="shared" si="62"/>
        <v>0</v>
      </c>
      <c r="D490" s="162"/>
      <c r="E490" s="92"/>
      <c r="F490" s="332"/>
      <c r="G490" s="92"/>
      <c r="H490" s="92"/>
      <c r="I490" s="29"/>
      <c r="J490" s="332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104">
        <f t="shared" si="61"/>
        <v>0</v>
      </c>
      <c r="X490" s="29"/>
      <c r="Y490" s="29"/>
      <c r="Z490" s="29"/>
      <c r="AA490" s="29"/>
      <c r="AB490" s="29"/>
      <c r="AC490" s="29"/>
      <c r="AD490" s="29"/>
      <c r="AE490" s="330"/>
      <c r="AF490" s="29"/>
      <c r="AG490" s="29"/>
      <c r="AH490" s="29"/>
      <c r="AI490" s="29"/>
      <c r="AJ490" s="29"/>
      <c r="AK490" s="29"/>
      <c r="AL490" s="332"/>
      <c r="AM490" s="262" t="str">
        <f t="shared" si="64"/>
        <v>ок</v>
      </c>
      <c r="AN490" s="262" t="str">
        <f t="shared" si="65"/>
        <v>ок</v>
      </c>
      <c r="AO490" s="262" t="str">
        <f t="shared" si="66"/>
        <v>ок</v>
      </c>
      <c r="AP490" s="262" t="str">
        <f t="shared" si="67"/>
        <v>ок</v>
      </c>
      <c r="AQ490" s="262" t="str">
        <f t="shared" si="70"/>
        <v>ок</v>
      </c>
      <c r="AR490" s="263" t="e">
        <f t="shared" si="68"/>
        <v>#DIV/0!</v>
      </c>
      <c r="AS490" s="264" t="str">
        <f t="shared" si="69"/>
        <v/>
      </c>
    </row>
    <row r="491" spans="1:45" s="102" customFormat="1" ht="12.75">
      <c r="A491" s="309"/>
      <c r="B491" s="324"/>
      <c r="C491" s="104">
        <f t="shared" si="62"/>
        <v>0</v>
      </c>
      <c r="D491" s="161"/>
      <c r="E491" s="330"/>
      <c r="F491" s="29"/>
      <c r="G491" s="330"/>
      <c r="H491" s="330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104">
        <f t="shared" si="61"/>
        <v>0</v>
      </c>
      <c r="X491" s="29"/>
      <c r="Y491" s="29"/>
      <c r="Z491" s="29"/>
      <c r="AA491" s="29"/>
      <c r="AB491" s="29"/>
      <c r="AC491" s="29"/>
      <c r="AD491" s="29"/>
      <c r="AE491" s="330"/>
      <c r="AF491" s="29"/>
      <c r="AG491" s="29"/>
      <c r="AH491" s="29"/>
      <c r="AI491" s="29"/>
      <c r="AJ491" s="29"/>
      <c r="AK491" s="29"/>
      <c r="AL491" s="29"/>
      <c r="AM491" s="262" t="str">
        <f t="shared" si="64"/>
        <v>ок</v>
      </c>
      <c r="AN491" s="262" t="str">
        <f t="shared" si="65"/>
        <v>ок</v>
      </c>
      <c r="AO491" s="262" t="str">
        <f t="shared" si="66"/>
        <v>ок</v>
      </c>
      <c r="AP491" s="262" t="str">
        <f t="shared" si="67"/>
        <v>ок</v>
      </c>
      <c r="AQ491" s="262" t="str">
        <f t="shared" si="70"/>
        <v>ок</v>
      </c>
      <c r="AR491" s="263" t="e">
        <f t="shared" si="68"/>
        <v>#DIV/0!</v>
      </c>
      <c r="AS491" s="264" t="str">
        <f t="shared" si="69"/>
        <v/>
      </c>
    </row>
    <row r="492" spans="1:45" s="102" customFormat="1" ht="12.75">
      <c r="A492" s="309"/>
      <c r="B492" s="324"/>
      <c r="C492" s="104">
        <f t="shared" si="62"/>
        <v>0</v>
      </c>
      <c r="D492" s="162"/>
      <c r="E492" s="92"/>
      <c r="F492" s="29"/>
      <c r="G492" s="92"/>
      <c r="H492" s="92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104">
        <f t="shared" si="61"/>
        <v>0</v>
      </c>
      <c r="X492" s="29"/>
      <c r="Y492" s="29"/>
      <c r="Z492" s="29"/>
      <c r="AA492" s="29"/>
      <c r="AB492" s="29"/>
      <c r="AC492" s="29"/>
      <c r="AD492" s="332"/>
      <c r="AE492" s="92"/>
      <c r="AF492" s="29"/>
      <c r="AG492" s="29"/>
      <c r="AH492" s="29"/>
      <c r="AI492" s="29"/>
      <c r="AJ492" s="29"/>
      <c r="AK492" s="29"/>
      <c r="AL492" s="29"/>
      <c r="AM492" s="262" t="str">
        <f t="shared" si="64"/>
        <v>ок</v>
      </c>
      <c r="AN492" s="262" t="str">
        <f t="shared" si="65"/>
        <v>ок</v>
      </c>
      <c r="AO492" s="262" t="str">
        <f t="shared" si="66"/>
        <v>ок</v>
      </c>
      <c r="AP492" s="262" t="str">
        <f t="shared" si="67"/>
        <v>ок</v>
      </c>
      <c r="AQ492" s="262" t="str">
        <f t="shared" si="70"/>
        <v>ок</v>
      </c>
      <c r="AR492" s="263" t="e">
        <f t="shared" si="68"/>
        <v>#DIV/0!</v>
      </c>
      <c r="AS492" s="264" t="str">
        <f t="shared" si="69"/>
        <v/>
      </c>
    </row>
    <row r="493" spans="1:45" s="102" customFormat="1" ht="12.75">
      <c r="A493" s="309"/>
      <c r="B493" s="324"/>
      <c r="C493" s="104">
        <f t="shared" si="62"/>
        <v>0</v>
      </c>
      <c r="D493" s="162"/>
      <c r="E493" s="92"/>
      <c r="F493" s="332"/>
      <c r="G493" s="92"/>
      <c r="H493" s="92"/>
      <c r="I493" s="29"/>
      <c r="J493" s="332"/>
      <c r="K493" s="29"/>
      <c r="L493" s="29"/>
      <c r="M493" s="29"/>
      <c r="N493" s="332"/>
      <c r="O493" s="332"/>
      <c r="P493" s="332"/>
      <c r="Q493" s="332"/>
      <c r="R493" s="332"/>
      <c r="S493" s="332"/>
      <c r="T493" s="332"/>
      <c r="U493" s="332"/>
      <c r="V493" s="332"/>
      <c r="W493" s="104">
        <f t="shared" si="61"/>
        <v>0</v>
      </c>
      <c r="X493" s="332"/>
      <c r="Y493" s="29"/>
      <c r="Z493" s="29"/>
      <c r="AA493" s="29"/>
      <c r="AB493" s="29"/>
      <c r="AC493" s="29"/>
      <c r="AD493" s="332"/>
      <c r="AE493" s="92"/>
      <c r="AF493" s="332"/>
      <c r="AG493" s="332"/>
      <c r="AH493" s="332"/>
      <c r="AI493" s="332"/>
      <c r="AJ493" s="332"/>
      <c r="AK493" s="332"/>
      <c r="AL493" s="162"/>
      <c r="AM493" s="262" t="str">
        <f t="shared" si="64"/>
        <v>ок</v>
      </c>
      <c r="AN493" s="262" t="str">
        <f t="shared" si="65"/>
        <v>ок</v>
      </c>
      <c r="AO493" s="262" t="str">
        <f t="shared" si="66"/>
        <v>ок</v>
      </c>
      <c r="AP493" s="262" t="str">
        <f t="shared" si="67"/>
        <v>ок</v>
      </c>
      <c r="AQ493" s="262" t="str">
        <f t="shared" si="70"/>
        <v>ок</v>
      </c>
      <c r="AR493" s="263" t="e">
        <f t="shared" si="68"/>
        <v>#DIV/0!</v>
      </c>
      <c r="AS493" s="264" t="str">
        <f t="shared" si="69"/>
        <v/>
      </c>
    </row>
    <row r="494" spans="1:45" s="102" customFormat="1" ht="12.75">
      <c r="A494" s="309"/>
      <c r="B494" s="324"/>
      <c r="C494" s="104">
        <f t="shared" si="62"/>
        <v>0</v>
      </c>
      <c r="D494" s="161"/>
      <c r="E494" s="92"/>
      <c r="F494" s="29"/>
      <c r="G494" s="92"/>
      <c r="H494" s="92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161"/>
      <c r="T494" s="161"/>
      <c r="U494" s="161"/>
      <c r="V494" s="161"/>
      <c r="W494" s="104">
        <f t="shared" si="61"/>
        <v>0</v>
      </c>
      <c r="X494" s="161"/>
      <c r="Y494" s="161"/>
      <c r="Z494" s="161"/>
      <c r="AA494" s="161"/>
      <c r="AB494" s="161"/>
      <c r="AC494" s="161"/>
      <c r="AD494" s="161"/>
      <c r="AE494" s="92"/>
      <c r="AF494" s="29"/>
      <c r="AG494" s="29"/>
      <c r="AH494" s="29"/>
      <c r="AI494" s="29"/>
      <c r="AJ494" s="29"/>
      <c r="AK494" s="29"/>
      <c r="AL494" s="332"/>
      <c r="AM494" s="262" t="str">
        <f t="shared" si="64"/>
        <v>ок</v>
      </c>
      <c r="AN494" s="262" t="str">
        <f t="shared" si="65"/>
        <v>ок</v>
      </c>
      <c r="AO494" s="262" t="str">
        <f t="shared" si="66"/>
        <v>ок</v>
      </c>
      <c r="AP494" s="262" t="str">
        <f t="shared" si="67"/>
        <v>ок</v>
      </c>
      <c r="AQ494" s="262" t="str">
        <f t="shared" si="70"/>
        <v>ок</v>
      </c>
      <c r="AR494" s="263" t="e">
        <f t="shared" si="68"/>
        <v>#DIV/0!</v>
      </c>
      <c r="AS494" s="264" t="str">
        <f t="shared" si="69"/>
        <v/>
      </c>
    </row>
    <row r="495" spans="1:45" s="103" customFormat="1" ht="12.75">
      <c r="A495" s="309"/>
      <c r="B495" s="327"/>
      <c r="C495" s="104">
        <f t="shared" si="62"/>
        <v>0</v>
      </c>
      <c r="D495" s="29"/>
      <c r="E495" s="92"/>
      <c r="F495" s="332"/>
      <c r="G495" s="92"/>
      <c r="H495" s="92"/>
      <c r="I495" s="332"/>
      <c r="J495" s="332"/>
      <c r="K495" s="332"/>
      <c r="L495" s="332"/>
      <c r="M495" s="332"/>
      <c r="N495" s="332"/>
      <c r="O495" s="332"/>
      <c r="P495" s="332"/>
      <c r="Q495" s="332"/>
      <c r="R495" s="332"/>
      <c r="S495" s="332"/>
      <c r="T495" s="332"/>
      <c r="U495" s="332"/>
      <c r="V495" s="332"/>
      <c r="W495" s="104">
        <f t="shared" si="61"/>
        <v>0</v>
      </c>
      <c r="X495" s="332"/>
      <c r="Y495" s="332"/>
      <c r="Z495" s="332"/>
      <c r="AA495" s="332"/>
      <c r="AB495" s="332"/>
      <c r="AC495" s="332"/>
      <c r="AD495" s="332"/>
      <c r="AE495" s="92"/>
      <c r="AF495" s="332"/>
      <c r="AG495" s="332"/>
      <c r="AH495" s="29"/>
      <c r="AI495" s="29"/>
      <c r="AJ495" s="29"/>
      <c r="AK495" s="29"/>
      <c r="AL495" s="162"/>
      <c r="AM495" s="262" t="str">
        <f t="shared" si="64"/>
        <v>ок</v>
      </c>
      <c r="AN495" s="262" t="str">
        <f t="shared" si="65"/>
        <v>ок</v>
      </c>
      <c r="AO495" s="262" t="str">
        <f t="shared" si="66"/>
        <v>ок</v>
      </c>
      <c r="AP495" s="262" t="str">
        <f t="shared" si="67"/>
        <v>ок</v>
      </c>
      <c r="AQ495" s="262" t="str">
        <f t="shared" si="70"/>
        <v>ок</v>
      </c>
      <c r="AR495" s="263" t="e">
        <f t="shared" si="68"/>
        <v>#DIV/0!</v>
      </c>
      <c r="AS495" s="264" t="str">
        <f t="shared" si="69"/>
        <v/>
      </c>
    </row>
    <row r="496" spans="1:45" s="102" customFormat="1" ht="12.75">
      <c r="A496" s="347"/>
      <c r="B496" s="324"/>
      <c r="C496" s="104">
        <f t="shared" si="62"/>
        <v>0</v>
      </c>
      <c r="D496" s="29"/>
      <c r="E496" s="92"/>
      <c r="F496" s="332"/>
      <c r="G496" s="92"/>
      <c r="H496" s="92"/>
      <c r="I496" s="332"/>
      <c r="J496" s="332"/>
      <c r="K496" s="332"/>
      <c r="L496" s="332"/>
      <c r="M496" s="332"/>
      <c r="N496" s="332"/>
      <c r="O496" s="332"/>
      <c r="P496" s="332"/>
      <c r="Q496" s="332"/>
      <c r="R496" s="332"/>
      <c r="S496" s="332"/>
      <c r="T496" s="332"/>
      <c r="U496" s="332"/>
      <c r="V496" s="332"/>
      <c r="W496" s="104">
        <f t="shared" si="61"/>
        <v>0</v>
      </c>
      <c r="X496" s="332"/>
      <c r="Y496" s="332"/>
      <c r="Z496" s="332"/>
      <c r="AA496" s="332"/>
      <c r="AB496" s="332"/>
      <c r="AC496" s="332"/>
      <c r="AD496" s="332"/>
      <c r="AE496" s="92"/>
      <c r="AF496" s="332"/>
      <c r="AG496" s="332"/>
      <c r="AH496" s="29"/>
      <c r="AI496" s="29"/>
      <c r="AJ496" s="29"/>
      <c r="AK496" s="29"/>
      <c r="AL496" s="332"/>
      <c r="AM496" s="262" t="str">
        <f t="shared" si="64"/>
        <v>ок</v>
      </c>
      <c r="AN496" s="262" t="str">
        <f t="shared" si="65"/>
        <v>ок</v>
      </c>
      <c r="AO496" s="262" t="str">
        <f t="shared" si="66"/>
        <v>ок</v>
      </c>
      <c r="AP496" s="262" t="str">
        <f t="shared" si="67"/>
        <v>ок</v>
      </c>
      <c r="AQ496" s="262" t="str">
        <f t="shared" si="70"/>
        <v>ок</v>
      </c>
      <c r="AR496" s="263" t="e">
        <f t="shared" si="68"/>
        <v>#DIV/0!</v>
      </c>
      <c r="AS496" s="264" t="str">
        <f t="shared" si="69"/>
        <v/>
      </c>
    </row>
    <row r="497" spans="1:45" s="102" customFormat="1" ht="12.75">
      <c r="A497" s="309"/>
      <c r="B497" s="324"/>
      <c r="C497" s="104">
        <f t="shared" si="62"/>
        <v>0</v>
      </c>
      <c r="D497" s="29"/>
      <c r="E497" s="92"/>
      <c r="F497" s="29"/>
      <c r="G497" s="92"/>
      <c r="H497" s="92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104">
        <f t="shared" si="61"/>
        <v>0</v>
      </c>
      <c r="X497" s="29"/>
      <c r="Y497" s="29"/>
      <c r="Z497" s="29"/>
      <c r="AA497" s="29"/>
      <c r="AB497" s="29"/>
      <c r="AC497" s="29"/>
      <c r="AD497" s="29"/>
      <c r="AE497" s="92"/>
      <c r="AF497" s="29"/>
      <c r="AG497" s="29"/>
      <c r="AH497" s="29"/>
      <c r="AI497" s="29"/>
      <c r="AJ497" s="29"/>
      <c r="AK497" s="29"/>
      <c r="AL497" s="332"/>
      <c r="AM497" s="262" t="str">
        <f t="shared" si="64"/>
        <v>ок</v>
      </c>
      <c r="AN497" s="262" t="str">
        <f t="shared" si="65"/>
        <v>ок</v>
      </c>
      <c r="AO497" s="262" t="str">
        <f t="shared" si="66"/>
        <v>ок</v>
      </c>
      <c r="AP497" s="262" t="str">
        <f t="shared" si="67"/>
        <v>ок</v>
      </c>
      <c r="AQ497" s="262" t="str">
        <f t="shared" si="70"/>
        <v>ок</v>
      </c>
      <c r="AR497" s="263" t="e">
        <f t="shared" si="68"/>
        <v>#DIV/0!</v>
      </c>
      <c r="AS497" s="264" t="str">
        <f t="shared" si="69"/>
        <v/>
      </c>
    </row>
    <row r="498" spans="1:45" s="102" customFormat="1" ht="12.75">
      <c r="A498" s="309"/>
      <c r="B498" s="324"/>
      <c r="C498" s="104">
        <f t="shared" si="62"/>
        <v>0</v>
      </c>
      <c r="D498" s="332"/>
      <c r="E498" s="92"/>
      <c r="F498" s="29"/>
      <c r="G498" s="92"/>
      <c r="H498" s="92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104">
        <f t="shared" si="61"/>
        <v>0</v>
      </c>
      <c r="X498" s="29"/>
      <c r="Y498" s="29"/>
      <c r="Z498" s="29"/>
      <c r="AA498" s="29"/>
      <c r="AB498" s="29"/>
      <c r="AC498" s="29"/>
      <c r="AD498" s="332"/>
      <c r="AE498" s="92"/>
      <c r="AF498" s="29"/>
      <c r="AG498" s="29"/>
      <c r="AH498" s="29"/>
      <c r="AI498" s="29"/>
      <c r="AJ498" s="29"/>
      <c r="AK498" s="29"/>
      <c r="AL498" s="332"/>
      <c r="AM498" s="262" t="str">
        <f t="shared" si="64"/>
        <v>ок</v>
      </c>
      <c r="AN498" s="262" t="str">
        <f t="shared" si="65"/>
        <v>ок</v>
      </c>
      <c r="AO498" s="262" t="str">
        <f t="shared" si="66"/>
        <v>ок</v>
      </c>
      <c r="AP498" s="262" t="str">
        <f t="shared" si="67"/>
        <v>ок</v>
      </c>
      <c r="AQ498" s="262" t="str">
        <f t="shared" si="70"/>
        <v>ок</v>
      </c>
      <c r="AR498" s="263" t="e">
        <f t="shared" si="68"/>
        <v>#DIV/0!</v>
      </c>
      <c r="AS498" s="264" t="str">
        <f t="shared" si="69"/>
        <v/>
      </c>
    </row>
    <row r="499" spans="1:45" s="102" customFormat="1" ht="12.75">
      <c r="A499" s="309"/>
      <c r="B499" s="324"/>
      <c r="C499" s="104">
        <f t="shared" si="62"/>
        <v>0</v>
      </c>
      <c r="D499" s="29"/>
      <c r="E499" s="92"/>
      <c r="F499" s="29"/>
      <c r="G499" s="92"/>
      <c r="H499" s="92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104">
        <f t="shared" si="61"/>
        <v>0</v>
      </c>
      <c r="X499" s="29"/>
      <c r="Y499" s="29"/>
      <c r="Z499" s="29"/>
      <c r="AA499" s="29"/>
      <c r="AB499" s="29"/>
      <c r="AC499" s="29"/>
      <c r="AD499" s="29"/>
      <c r="AE499" s="92"/>
      <c r="AF499" s="29"/>
      <c r="AG499" s="29"/>
      <c r="AH499" s="29"/>
      <c r="AI499" s="29"/>
      <c r="AJ499" s="29"/>
      <c r="AK499" s="29"/>
      <c r="AL499" s="332"/>
      <c r="AM499" s="262" t="str">
        <f t="shared" si="64"/>
        <v>ок</v>
      </c>
      <c r="AN499" s="262" t="str">
        <f t="shared" si="65"/>
        <v>ок</v>
      </c>
      <c r="AO499" s="262" t="str">
        <f t="shared" si="66"/>
        <v>ок</v>
      </c>
      <c r="AP499" s="262" t="str">
        <f t="shared" si="67"/>
        <v>ок</v>
      </c>
      <c r="AQ499" s="262" t="str">
        <f t="shared" si="70"/>
        <v>ок</v>
      </c>
      <c r="AR499" s="263" t="e">
        <f t="shared" si="68"/>
        <v>#DIV/0!</v>
      </c>
      <c r="AS499" s="264" t="str">
        <f t="shared" si="69"/>
        <v/>
      </c>
    </row>
    <row r="500" spans="1:45" s="102" customFormat="1" ht="12.75">
      <c r="A500" s="309"/>
      <c r="B500" s="324"/>
      <c r="C500" s="104">
        <f t="shared" si="62"/>
        <v>0</v>
      </c>
      <c r="D500" s="29"/>
      <c r="E500" s="92"/>
      <c r="F500" s="29"/>
      <c r="G500" s="92"/>
      <c r="H500" s="92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104">
        <f t="shared" si="61"/>
        <v>0</v>
      </c>
      <c r="X500" s="29"/>
      <c r="Y500" s="29"/>
      <c r="Z500" s="29"/>
      <c r="AA500" s="29"/>
      <c r="AB500" s="29"/>
      <c r="AC500" s="29"/>
      <c r="AD500" s="29"/>
      <c r="AE500" s="92"/>
      <c r="AF500" s="29"/>
      <c r="AG500" s="29"/>
      <c r="AH500" s="29"/>
      <c r="AI500" s="29"/>
      <c r="AJ500" s="29"/>
      <c r="AK500" s="29"/>
      <c r="AL500" s="161"/>
      <c r="AM500" s="262" t="str">
        <f t="shared" si="64"/>
        <v>ок</v>
      </c>
      <c r="AN500" s="262" t="str">
        <f t="shared" si="65"/>
        <v>ок</v>
      </c>
      <c r="AO500" s="262" t="str">
        <f t="shared" si="66"/>
        <v>ок</v>
      </c>
      <c r="AP500" s="262" t="str">
        <f t="shared" si="67"/>
        <v>ок</v>
      </c>
      <c r="AQ500" s="262" t="str">
        <f t="shared" si="70"/>
        <v>ок</v>
      </c>
      <c r="AR500" s="263" t="e">
        <f t="shared" si="68"/>
        <v>#DIV/0!</v>
      </c>
      <c r="AS500" s="264" t="str">
        <f t="shared" si="69"/>
        <v/>
      </c>
    </row>
    <row r="501" spans="1:45" s="102" customFormat="1" ht="12.75">
      <c r="A501" s="309"/>
      <c r="B501" s="324"/>
      <c r="C501" s="104">
        <f t="shared" si="62"/>
        <v>0</v>
      </c>
      <c r="D501" s="29"/>
      <c r="E501" s="92"/>
      <c r="F501" s="29"/>
      <c r="G501" s="92"/>
      <c r="H501" s="92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104">
        <f t="shared" si="61"/>
        <v>0</v>
      </c>
      <c r="X501" s="29"/>
      <c r="Y501" s="29"/>
      <c r="Z501" s="29"/>
      <c r="AA501" s="29"/>
      <c r="AB501" s="29"/>
      <c r="AC501" s="29"/>
      <c r="AD501" s="29"/>
      <c r="AE501" s="92"/>
      <c r="AF501" s="29"/>
      <c r="AG501" s="29"/>
      <c r="AH501" s="29"/>
      <c r="AI501" s="29"/>
      <c r="AJ501" s="29"/>
      <c r="AK501" s="29"/>
      <c r="AL501" s="332"/>
      <c r="AM501" s="262" t="str">
        <f t="shared" si="64"/>
        <v>ок</v>
      </c>
      <c r="AN501" s="262" t="str">
        <f t="shared" si="65"/>
        <v>ок</v>
      </c>
      <c r="AO501" s="262" t="str">
        <f t="shared" si="66"/>
        <v>ок</v>
      </c>
      <c r="AP501" s="262" t="str">
        <f t="shared" si="67"/>
        <v>ок</v>
      </c>
      <c r="AQ501" s="262" t="str">
        <f t="shared" si="70"/>
        <v>ок</v>
      </c>
      <c r="AR501" s="263" t="e">
        <f t="shared" si="68"/>
        <v>#DIV/0!</v>
      </c>
      <c r="AS501" s="264" t="str">
        <f t="shared" si="69"/>
        <v/>
      </c>
    </row>
    <row r="502" spans="1:45" s="102" customFormat="1" ht="12.75">
      <c r="A502" s="309"/>
      <c r="B502" s="324"/>
      <c r="C502" s="104">
        <f t="shared" si="62"/>
        <v>0</v>
      </c>
      <c r="D502" s="29"/>
      <c r="E502" s="92"/>
      <c r="F502" s="29"/>
      <c r="G502" s="92"/>
      <c r="H502" s="92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104">
        <f t="shared" si="61"/>
        <v>0</v>
      </c>
      <c r="X502" s="29"/>
      <c r="Y502" s="29"/>
      <c r="Z502" s="29"/>
      <c r="AA502" s="29"/>
      <c r="AB502" s="29"/>
      <c r="AC502" s="29"/>
      <c r="AD502" s="29"/>
      <c r="AE502" s="92"/>
      <c r="AF502" s="29"/>
      <c r="AG502" s="29"/>
      <c r="AH502" s="29"/>
      <c r="AI502" s="29"/>
      <c r="AJ502" s="29"/>
      <c r="AK502" s="29"/>
      <c r="AL502" s="162"/>
      <c r="AM502" s="262" t="str">
        <f t="shared" si="64"/>
        <v>ок</v>
      </c>
      <c r="AN502" s="262" t="str">
        <f t="shared" si="65"/>
        <v>ок</v>
      </c>
      <c r="AO502" s="262" t="str">
        <f t="shared" si="66"/>
        <v>ок</v>
      </c>
      <c r="AP502" s="262" t="str">
        <f t="shared" si="67"/>
        <v>ок</v>
      </c>
      <c r="AQ502" s="262" t="str">
        <f t="shared" si="70"/>
        <v>ок</v>
      </c>
      <c r="AR502" s="263" t="e">
        <f t="shared" si="68"/>
        <v>#DIV/0!</v>
      </c>
      <c r="AS502" s="264" t="str">
        <f t="shared" si="69"/>
        <v/>
      </c>
    </row>
    <row r="503" spans="1:45" s="102" customFormat="1" ht="12.75">
      <c r="A503" s="309"/>
      <c r="B503" s="324"/>
      <c r="C503" s="104">
        <f t="shared" si="62"/>
        <v>0</v>
      </c>
      <c r="D503" s="29"/>
      <c r="E503" s="92"/>
      <c r="F503" s="29"/>
      <c r="G503" s="92"/>
      <c r="H503" s="92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104">
        <f t="shared" si="61"/>
        <v>0</v>
      </c>
      <c r="X503" s="29"/>
      <c r="Y503" s="29"/>
      <c r="Z503" s="29"/>
      <c r="AA503" s="29"/>
      <c r="AB503" s="29"/>
      <c r="AC503" s="29"/>
      <c r="AD503" s="29"/>
      <c r="AE503" s="92"/>
      <c r="AF503" s="29"/>
      <c r="AG503" s="29"/>
      <c r="AH503" s="29"/>
      <c r="AI503" s="29"/>
      <c r="AJ503" s="29"/>
      <c r="AK503" s="29"/>
      <c r="AL503" s="162"/>
      <c r="AM503" s="262" t="str">
        <f t="shared" si="64"/>
        <v>ок</v>
      </c>
      <c r="AN503" s="262" t="str">
        <f t="shared" si="65"/>
        <v>ок</v>
      </c>
      <c r="AO503" s="262" t="str">
        <f t="shared" si="66"/>
        <v>ок</v>
      </c>
      <c r="AP503" s="262" t="str">
        <f t="shared" si="67"/>
        <v>ок</v>
      </c>
      <c r="AQ503" s="262" t="str">
        <f t="shared" si="70"/>
        <v>ок</v>
      </c>
      <c r="AR503" s="263" t="e">
        <f t="shared" si="68"/>
        <v>#DIV/0!</v>
      </c>
      <c r="AS503" s="264" t="str">
        <f t="shared" si="69"/>
        <v/>
      </c>
    </row>
    <row r="504" spans="1:45" s="102" customFormat="1" ht="12.75">
      <c r="A504" s="309"/>
      <c r="B504" s="324"/>
      <c r="C504" s="104">
        <f t="shared" si="62"/>
        <v>0</v>
      </c>
      <c r="D504" s="29"/>
      <c r="E504" s="92"/>
      <c r="F504" s="29"/>
      <c r="G504" s="92"/>
      <c r="H504" s="92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104">
        <f t="shared" si="61"/>
        <v>0</v>
      </c>
      <c r="X504" s="29"/>
      <c r="Y504" s="29"/>
      <c r="Z504" s="29"/>
      <c r="AA504" s="29"/>
      <c r="AB504" s="29"/>
      <c r="AC504" s="29"/>
      <c r="AD504" s="29"/>
      <c r="AE504" s="92"/>
      <c r="AF504" s="29"/>
      <c r="AG504" s="29"/>
      <c r="AH504" s="29"/>
      <c r="AI504" s="29"/>
      <c r="AJ504" s="29"/>
      <c r="AK504" s="29"/>
      <c r="AL504" s="161"/>
      <c r="AM504" s="262" t="str">
        <f t="shared" si="64"/>
        <v>ок</v>
      </c>
      <c r="AN504" s="262" t="str">
        <f t="shared" si="65"/>
        <v>ок</v>
      </c>
      <c r="AO504" s="262" t="str">
        <f t="shared" si="66"/>
        <v>ок</v>
      </c>
      <c r="AP504" s="262" t="str">
        <f t="shared" si="67"/>
        <v>ок</v>
      </c>
      <c r="AQ504" s="262" t="str">
        <f t="shared" si="70"/>
        <v>ок</v>
      </c>
      <c r="AR504" s="263" t="e">
        <f t="shared" si="68"/>
        <v>#DIV/0!</v>
      </c>
      <c r="AS504" s="264" t="str">
        <f t="shared" si="69"/>
        <v/>
      </c>
    </row>
    <row r="505" spans="1:45" s="102" customFormat="1" ht="12.75">
      <c r="A505" s="309"/>
      <c r="B505" s="324"/>
      <c r="C505" s="104">
        <f t="shared" si="62"/>
        <v>0</v>
      </c>
      <c r="D505" s="29"/>
      <c r="E505" s="92"/>
      <c r="F505" s="332"/>
      <c r="G505" s="92"/>
      <c r="H505" s="92"/>
      <c r="I505" s="332"/>
      <c r="J505" s="332"/>
      <c r="K505" s="332"/>
      <c r="L505" s="332"/>
      <c r="M505" s="332"/>
      <c r="N505" s="332"/>
      <c r="O505" s="332"/>
      <c r="P505" s="332"/>
      <c r="Q505" s="332"/>
      <c r="R505" s="332"/>
      <c r="S505" s="332"/>
      <c r="T505" s="332"/>
      <c r="U505" s="332"/>
      <c r="V505" s="332"/>
      <c r="W505" s="104">
        <f t="shared" si="61"/>
        <v>0</v>
      </c>
      <c r="X505" s="332"/>
      <c r="Y505" s="332"/>
      <c r="Z505" s="332"/>
      <c r="AA505" s="332"/>
      <c r="AB505" s="332"/>
      <c r="AC505" s="332"/>
      <c r="AD505" s="332"/>
      <c r="AE505" s="92"/>
      <c r="AF505" s="332"/>
      <c r="AG505" s="332"/>
      <c r="AH505" s="332"/>
      <c r="AI505" s="332"/>
      <c r="AJ505" s="332"/>
      <c r="AK505" s="332"/>
      <c r="AL505" s="161"/>
      <c r="AM505" s="262" t="str">
        <f t="shared" si="64"/>
        <v>ок</v>
      </c>
      <c r="AN505" s="262" t="str">
        <f t="shared" si="65"/>
        <v>ок</v>
      </c>
      <c r="AO505" s="262" t="str">
        <f t="shared" si="66"/>
        <v>ок</v>
      </c>
      <c r="AP505" s="262" t="str">
        <f t="shared" si="67"/>
        <v>ок</v>
      </c>
      <c r="AQ505" s="262" t="str">
        <f t="shared" si="70"/>
        <v>ок</v>
      </c>
      <c r="AR505" s="263" t="e">
        <f t="shared" si="68"/>
        <v>#DIV/0!</v>
      </c>
      <c r="AS505" s="264" t="str">
        <f t="shared" si="69"/>
        <v/>
      </c>
    </row>
    <row r="506" spans="1:45" s="102" customFormat="1" ht="12.75">
      <c r="A506" s="309"/>
      <c r="B506" s="324"/>
      <c r="C506" s="104">
        <f t="shared" si="62"/>
        <v>0</v>
      </c>
      <c r="D506" s="29"/>
      <c r="E506" s="92"/>
      <c r="F506" s="29"/>
      <c r="G506" s="92"/>
      <c r="H506" s="92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104">
        <f t="shared" si="61"/>
        <v>0</v>
      </c>
      <c r="X506" s="29"/>
      <c r="Y506" s="29"/>
      <c r="Z506" s="29"/>
      <c r="AA506" s="29"/>
      <c r="AB506" s="29"/>
      <c r="AC506" s="29"/>
      <c r="AD506" s="29"/>
      <c r="AE506" s="92"/>
      <c r="AF506" s="29"/>
      <c r="AG506" s="29"/>
      <c r="AH506" s="29"/>
      <c r="AI506" s="29"/>
      <c r="AJ506" s="29"/>
      <c r="AK506" s="29"/>
      <c r="AL506" s="161"/>
      <c r="AM506" s="262" t="str">
        <f t="shared" si="64"/>
        <v>ок</v>
      </c>
      <c r="AN506" s="262" t="str">
        <f t="shared" si="65"/>
        <v>ок</v>
      </c>
      <c r="AO506" s="262" t="str">
        <f t="shared" si="66"/>
        <v>ок</v>
      </c>
      <c r="AP506" s="262" t="str">
        <f t="shared" si="67"/>
        <v>ок</v>
      </c>
      <c r="AQ506" s="262" t="str">
        <f t="shared" si="70"/>
        <v>ок</v>
      </c>
      <c r="AR506" s="263" t="e">
        <f t="shared" si="68"/>
        <v>#DIV/0!</v>
      </c>
      <c r="AS506" s="264" t="str">
        <f t="shared" si="69"/>
        <v/>
      </c>
    </row>
    <row r="507" spans="1:45" s="102" customFormat="1" ht="12.75">
      <c r="A507" s="322"/>
      <c r="B507" s="324"/>
      <c r="C507" s="104">
        <f t="shared" si="62"/>
        <v>0</v>
      </c>
      <c r="D507" s="29"/>
      <c r="E507" s="92"/>
      <c r="F507" s="29"/>
      <c r="G507" s="92"/>
      <c r="H507" s="92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104">
        <f t="shared" si="61"/>
        <v>0</v>
      </c>
      <c r="X507" s="29"/>
      <c r="Y507" s="29"/>
      <c r="Z507" s="29"/>
      <c r="AA507" s="29"/>
      <c r="AB507" s="29"/>
      <c r="AC507" s="29"/>
      <c r="AD507" s="29"/>
      <c r="AE507" s="92"/>
      <c r="AF507" s="29"/>
      <c r="AG507" s="29"/>
      <c r="AH507" s="29"/>
      <c r="AI507" s="29"/>
      <c r="AJ507" s="29"/>
      <c r="AK507" s="29"/>
      <c r="AL507" s="162"/>
      <c r="AM507" s="262" t="str">
        <f t="shared" si="64"/>
        <v>ок</v>
      </c>
      <c r="AN507" s="262" t="str">
        <f t="shared" si="65"/>
        <v>ок</v>
      </c>
      <c r="AO507" s="262" t="str">
        <f t="shared" si="66"/>
        <v>ок</v>
      </c>
      <c r="AP507" s="262" t="str">
        <f t="shared" si="67"/>
        <v>ок</v>
      </c>
      <c r="AQ507" s="262" t="str">
        <f t="shared" si="70"/>
        <v>ок</v>
      </c>
      <c r="AR507" s="263" t="e">
        <f t="shared" si="68"/>
        <v>#DIV/0!</v>
      </c>
      <c r="AS507" s="264" t="str">
        <f t="shared" si="69"/>
        <v/>
      </c>
    </row>
    <row r="508" spans="1:45" s="102" customFormat="1" ht="12.75">
      <c r="A508" s="323"/>
      <c r="B508" s="324"/>
      <c r="C508" s="104">
        <f t="shared" si="62"/>
        <v>0</v>
      </c>
      <c r="D508" s="92"/>
      <c r="E508" s="92"/>
      <c r="F508" s="332"/>
      <c r="G508" s="92"/>
      <c r="H508" s="92"/>
      <c r="I508" s="332"/>
      <c r="J508" s="332"/>
      <c r="K508" s="332"/>
      <c r="L508" s="332"/>
      <c r="M508" s="332"/>
      <c r="N508" s="332"/>
      <c r="O508" s="332"/>
      <c r="P508" s="332"/>
      <c r="Q508" s="332"/>
      <c r="R508" s="332"/>
      <c r="S508" s="332"/>
      <c r="T508" s="332"/>
      <c r="U508" s="332"/>
      <c r="V508" s="332"/>
      <c r="W508" s="104">
        <f t="shared" si="61"/>
        <v>0</v>
      </c>
      <c r="X508" s="332"/>
      <c r="Y508" s="332"/>
      <c r="Z508" s="332"/>
      <c r="AA508" s="332"/>
      <c r="AB508" s="332"/>
      <c r="AC508" s="332"/>
      <c r="AD508" s="332"/>
      <c r="AE508" s="92"/>
      <c r="AF508" s="333"/>
      <c r="AG508" s="332"/>
      <c r="AH508" s="332"/>
      <c r="AI508" s="332"/>
      <c r="AJ508" s="29"/>
      <c r="AK508" s="332"/>
      <c r="AL508" s="332"/>
      <c r="AM508" s="262" t="str">
        <f t="shared" si="64"/>
        <v>ок</v>
      </c>
      <c r="AN508" s="262" t="str">
        <f t="shared" si="65"/>
        <v>ок</v>
      </c>
      <c r="AO508" s="262" t="str">
        <f t="shared" si="66"/>
        <v>ок</v>
      </c>
      <c r="AP508" s="262" t="str">
        <f t="shared" si="67"/>
        <v>ок</v>
      </c>
      <c r="AQ508" s="262" t="str">
        <f t="shared" si="70"/>
        <v>ок</v>
      </c>
      <c r="AR508" s="263" t="e">
        <f t="shared" si="68"/>
        <v>#DIV/0!</v>
      </c>
      <c r="AS508" s="264" t="str">
        <f t="shared" si="69"/>
        <v/>
      </c>
    </row>
    <row r="509" spans="1:45" s="102" customFormat="1" ht="12.75">
      <c r="A509" s="239"/>
      <c r="B509" s="324"/>
      <c r="C509" s="104">
        <f t="shared" si="62"/>
        <v>0</v>
      </c>
      <c r="D509" s="92"/>
      <c r="E509" s="92"/>
      <c r="F509" s="332"/>
      <c r="G509" s="92"/>
      <c r="H509" s="92"/>
      <c r="I509" s="332"/>
      <c r="J509" s="332"/>
      <c r="K509" s="332"/>
      <c r="L509" s="332"/>
      <c r="M509" s="332"/>
      <c r="N509" s="332"/>
      <c r="O509" s="332"/>
      <c r="P509" s="332"/>
      <c r="Q509" s="332"/>
      <c r="R509" s="332"/>
      <c r="S509" s="332"/>
      <c r="T509" s="332"/>
      <c r="U509" s="332"/>
      <c r="V509" s="332"/>
      <c r="W509" s="104">
        <f t="shared" si="61"/>
        <v>0</v>
      </c>
      <c r="X509" s="332"/>
      <c r="Y509" s="332"/>
      <c r="Z509" s="332"/>
      <c r="AA509" s="332"/>
      <c r="AB509" s="332"/>
      <c r="AC509" s="332"/>
      <c r="AD509" s="332"/>
      <c r="AE509" s="92"/>
      <c r="AF509" s="332"/>
      <c r="AG509" s="332"/>
      <c r="AH509" s="29"/>
      <c r="AI509" s="29"/>
      <c r="AJ509" s="29"/>
      <c r="AK509" s="29"/>
      <c r="AL509" s="332"/>
      <c r="AM509" s="262" t="str">
        <f t="shared" si="64"/>
        <v>ок</v>
      </c>
      <c r="AN509" s="262" t="str">
        <f t="shared" si="65"/>
        <v>ок</v>
      </c>
      <c r="AO509" s="262" t="str">
        <f t="shared" si="66"/>
        <v>ок</v>
      </c>
      <c r="AP509" s="262" t="str">
        <f t="shared" si="67"/>
        <v>ок</v>
      </c>
      <c r="AQ509" s="262" t="str">
        <f t="shared" si="70"/>
        <v>ок</v>
      </c>
      <c r="AR509" s="263" t="e">
        <f t="shared" si="68"/>
        <v>#DIV/0!</v>
      </c>
      <c r="AS509" s="264" t="str">
        <f t="shared" si="69"/>
        <v/>
      </c>
    </row>
    <row r="510" spans="1:45" s="102" customFormat="1" ht="12.75">
      <c r="A510" s="239"/>
      <c r="B510" s="324"/>
      <c r="C510" s="104">
        <f t="shared" si="62"/>
        <v>0</v>
      </c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104">
        <f t="shared" si="61"/>
        <v>0</v>
      </c>
      <c r="X510" s="92"/>
      <c r="Y510" s="92"/>
      <c r="Z510" s="92"/>
      <c r="AA510" s="92"/>
      <c r="AB510" s="92"/>
      <c r="AC510" s="92"/>
      <c r="AD510" s="92"/>
      <c r="AE510" s="92"/>
      <c r="AF510" s="332"/>
      <c r="AG510" s="108"/>
      <c r="AH510" s="332"/>
      <c r="AI510" s="332"/>
      <c r="AJ510" s="332"/>
      <c r="AK510" s="334"/>
      <c r="AL510" s="332"/>
      <c r="AM510" s="262" t="str">
        <f t="shared" si="64"/>
        <v>ок</v>
      </c>
      <c r="AN510" s="262" t="str">
        <f t="shared" si="65"/>
        <v>ок</v>
      </c>
      <c r="AO510" s="262" t="str">
        <f t="shared" si="66"/>
        <v>ок</v>
      </c>
      <c r="AP510" s="262" t="str">
        <f t="shared" si="67"/>
        <v>ок</v>
      </c>
      <c r="AQ510" s="262" t="str">
        <f t="shared" si="70"/>
        <v>ок</v>
      </c>
      <c r="AR510" s="263" t="e">
        <f t="shared" si="68"/>
        <v>#DIV/0!</v>
      </c>
      <c r="AS510" s="264" t="str">
        <f t="shared" si="69"/>
        <v/>
      </c>
    </row>
    <row r="511" spans="1:45" s="102" customFormat="1">
      <c r="A511" s="239"/>
      <c r="B511" s="232"/>
      <c r="C511" s="104">
        <f t="shared" si="62"/>
        <v>0</v>
      </c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104">
        <f t="shared" si="61"/>
        <v>0</v>
      </c>
      <c r="X511" s="92"/>
      <c r="Y511" s="92"/>
      <c r="Z511" s="92"/>
      <c r="AA511" s="92"/>
      <c r="AB511" s="92"/>
      <c r="AC511" s="92"/>
      <c r="AD511" s="92"/>
      <c r="AE511" s="92"/>
      <c r="AF511" s="332"/>
      <c r="AG511" s="108"/>
      <c r="AH511" s="332"/>
      <c r="AI511" s="332"/>
      <c r="AJ511" s="332"/>
      <c r="AK511" s="334"/>
      <c r="AL511" s="332"/>
      <c r="AM511" s="262" t="str">
        <f t="shared" si="64"/>
        <v>ок</v>
      </c>
      <c r="AN511" s="262" t="str">
        <f t="shared" si="65"/>
        <v>ок</v>
      </c>
      <c r="AO511" s="262" t="str">
        <f t="shared" si="66"/>
        <v>ок</v>
      </c>
      <c r="AP511" s="262" t="str">
        <f t="shared" si="67"/>
        <v>ок</v>
      </c>
      <c r="AQ511" s="262" t="str">
        <f t="shared" si="70"/>
        <v>ок</v>
      </c>
      <c r="AR511" s="263" t="e">
        <f t="shared" si="68"/>
        <v>#DIV/0!</v>
      </c>
      <c r="AS511" s="264" t="str">
        <f t="shared" si="69"/>
        <v/>
      </c>
    </row>
    <row r="512" spans="1:45" s="102" customFormat="1">
      <c r="A512" s="235"/>
      <c r="B512" s="232"/>
      <c r="C512" s="104">
        <f t="shared" si="62"/>
        <v>0</v>
      </c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104">
        <f t="shared" si="61"/>
        <v>0</v>
      </c>
      <c r="X512" s="92"/>
      <c r="Y512" s="92"/>
      <c r="Z512" s="92"/>
      <c r="AA512" s="92"/>
      <c r="AB512" s="92"/>
      <c r="AC512" s="92"/>
      <c r="AD512" s="92"/>
      <c r="AE512" s="92"/>
      <c r="AF512" s="332"/>
      <c r="AG512" s="108"/>
      <c r="AH512" s="332"/>
      <c r="AI512" s="332"/>
      <c r="AJ512" s="332"/>
      <c r="AK512" s="334"/>
      <c r="AL512" s="332"/>
      <c r="AM512" s="262" t="str">
        <f t="shared" si="64"/>
        <v>ок</v>
      </c>
      <c r="AN512" s="262" t="str">
        <f t="shared" si="65"/>
        <v>ок</v>
      </c>
      <c r="AO512" s="262" t="str">
        <f t="shared" si="66"/>
        <v>ок</v>
      </c>
      <c r="AP512" s="262" t="str">
        <f t="shared" si="67"/>
        <v>ок</v>
      </c>
      <c r="AQ512" s="262" t="str">
        <f t="shared" si="70"/>
        <v>ок</v>
      </c>
      <c r="AR512" s="263" t="e">
        <f t="shared" si="68"/>
        <v>#DIV/0!</v>
      </c>
      <c r="AS512" s="264" t="str">
        <f t="shared" si="69"/>
        <v/>
      </c>
    </row>
    <row r="513" spans="1:45" s="102" customFormat="1" ht="12.75">
      <c r="A513" s="239"/>
      <c r="B513" s="232"/>
      <c r="C513" s="104">
        <f t="shared" si="62"/>
        <v>0</v>
      </c>
      <c r="D513" s="92"/>
      <c r="E513" s="92"/>
      <c r="F513" s="29"/>
      <c r="G513" s="92"/>
      <c r="H513" s="92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104">
        <f t="shared" si="61"/>
        <v>0</v>
      </c>
      <c r="X513" s="29"/>
      <c r="Y513" s="29"/>
      <c r="Z513" s="29"/>
      <c r="AA513" s="29"/>
      <c r="AB513" s="29"/>
      <c r="AC513" s="29"/>
      <c r="AD513" s="29"/>
      <c r="AE513" s="92"/>
      <c r="AF513" s="29"/>
      <c r="AG513" s="29"/>
      <c r="AH513" s="29"/>
      <c r="AI513" s="29"/>
      <c r="AJ513" s="29"/>
      <c r="AK513" s="29"/>
      <c r="AL513" s="162"/>
      <c r="AM513" s="262" t="str">
        <f t="shared" si="64"/>
        <v>ок</v>
      </c>
      <c r="AN513" s="262" t="str">
        <f t="shared" si="65"/>
        <v>ок</v>
      </c>
      <c r="AO513" s="262" t="str">
        <f t="shared" si="66"/>
        <v>ок</v>
      </c>
      <c r="AP513" s="262" t="str">
        <f t="shared" si="67"/>
        <v>ок</v>
      </c>
      <c r="AQ513" s="262" t="str">
        <f t="shared" si="70"/>
        <v>ок</v>
      </c>
      <c r="AR513" s="263" t="e">
        <f t="shared" si="68"/>
        <v>#DIV/0!</v>
      </c>
      <c r="AS513" s="264" t="str">
        <f t="shared" si="69"/>
        <v/>
      </c>
    </row>
    <row r="514" spans="1:45" s="102" customFormat="1" ht="12.75">
      <c r="A514" s="238"/>
      <c r="B514" s="232"/>
      <c r="C514" s="104">
        <f t="shared" si="62"/>
        <v>0</v>
      </c>
      <c r="D514" s="92"/>
      <c r="E514" s="92"/>
      <c r="F514" s="29"/>
      <c r="G514" s="92"/>
      <c r="H514" s="92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161"/>
      <c r="T514" s="161"/>
      <c r="U514" s="161"/>
      <c r="V514" s="161"/>
      <c r="W514" s="104">
        <f t="shared" si="61"/>
        <v>0</v>
      </c>
      <c r="X514" s="161"/>
      <c r="Y514" s="161"/>
      <c r="Z514" s="161"/>
      <c r="AA514" s="161"/>
      <c r="AB514" s="161"/>
      <c r="AC514" s="161"/>
      <c r="AD514" s="161"/>
      <c r="AE514" s="92"/>
      <c r="AF514" s="29"/>
      <c r="AG514" s="29"/>
      <c r="AH514" s="29"/>
      <c r="AI514" s="29"/>
      <c r="AJ514" s="29"/>
      <c r="AK514" s="29"/>
      <c r="AL514" s="162"/>
      <c r="AM514" s="262" t="str">
        <f t="shared" si="64"/>
        <v>ок</v>
      </c>
      <c r="AN514" s="262" t="str">
        <f t="shared" si="65"/>
        <v>ок</v>
      </c>
      <c r="AO514" s="262" t="str">
        <f t="shared" si="66"/>
        <v>ок</v>
      </c>
      <c r="AP514" s="262" t="str">
        <f t="shared" si="67"/>
        <v>ок</v>
      </c>
      <c r="AQ514" s="262" t="str">
        <f t="shared" si="70"/>
        <v>ок</v>
      </c>
      <c r="AR514" s="263" t="e">
        <f t="shared" si="68"/>
        <v>#DIV/0!</v>
      </c>
      <c r="AS514" s="264" t="str">
        <f t="shared" si="69"/>
        <v/>
      </c>
    </row>
    <row r="515" spans="1:45" s="102" customFormat="1" ht="12.75">
      <c r="A515" s="236"/>
      <c r="B515" s="232"/>
      <c r="C515" s="104">
        <f t="shared" si="62"/>
        <v>0</v>
      </c>
      <c r="D515" s="92"/>
      <c r="E515" s="92"/>
      <c r="F515" s="29"/>
      <c r="G515" s="92"/>
      <c r="H515" s="92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104">
        <f t="shared" si="61"/>
        <v>0</v>
      </c>
      <c r="X515" s="29"/>
      <c r="Y515" s="29"/>
      <c r="Z515" s="29"/>
      <c r="AA515" s="29"/>
      <c r="AB515" s="29"/>
      <c r="AC515" s="29"/>
      <c r="AD515" s="29"/>
      <c r="AE515" s="92"/>
      <c r="AF515" s="29"/>
      <c r="AG515" s="29"/>
      <c r="AH515" s="29"/>
      <c r="AI515" s="29"/>
      <c r="AJ515" s="29"/>
      <c r="AK515" s="29"/>
      <c r="AL515" s="162"/>
      <c r="AM515" s="262" t="str">
        <f t="shared" si="64"/>
        <v>ок</v>
      </c>
      <c r="AN515" s="262" t="str">
        <f t="shared" si="65"/>
        <v>ок</v>
      </c>
      <c r="AO515" s="262" t="str">
        <f t="shared" si="66"/>
        <v>ок</v>
      </c>
      <c r="AP515" s="262" t="str">
        <f t="shared" si="67"/>
        <v>ок</v>
      </c>
      <c r="AQ515" s="262" t="str">
        <f t="shared" si="70"/>
        <v>ок</v>
      </c>
      <c r="AR515" s="263" t="e">
        <f t="shared" si="68"/>
        <v>#DIV/0!</v>
      </c>
      <c r="AS515" s="264" t="str">
        <f t="shared" si="69"/>
        <v/>
      </c>
    </row>
    <row r="516" spans="1:45" s="102" customFormat="1" ht="12.75">
      <c r="A516" s="238"/>
      <c r="B516" s="232"/>
      <c r="C516" s="104">
        <f t="shared" si="62"/>
        <v>0</v>
      </c>
      <c r="D516" s="92"/>
      <c r="E516" s="92"/>
      <c r="F516" s="29"/>
      <c r="G516" s="92"/>
      <c r="H516" s="92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104">
        <f t="shared" si="61"/>
        <v>0</v>
      </c>
      <c r="X516" s="29"/>
      <c r="Y516" s="29"/>
      <c r="Z516" s="29"/>
      <c r="AA516" s="29"/>
      <c r="AB516" s="29"/>
      <c r="AC516" s="29"/>
      <c r="AD516" s="29"/>
      <c r="AE516" s="92"/>
      <c r="AF516" s="29"/>
      <c r="AG516" s="29"/>
      <c r="AH516" s="29"/>
      <c r="AI516" s="29"/>
      <c r="AJ516" s="29"/>
      <c r="AK516" s="29"/>
      <c r="AL516" s="162"/>
      <c r="AM516" s="262" t="str">
        <f t="shared" si="64"/>
        <v>ок</v>
      </c>
      <c r="AN516" s="262" t="str">
        <f t="shared" si="65"/>
        <v>ок</v>
      </c>
      <c r="AO516" s="262" t="str">
        <f t="shared" si="66"/>
        <v>ок</v>
      </c>
      <c r="AP516" s="262" t="str">
        <f t="shared" si="67"/>
        <v>ок</v>
      </c>
      <c r="AQ516" s="262" t="str">
        <f t="shared" si="70"/>
        <v>ок</v>
      </c>
      <c r="AR516" s="263" t="e">
        <f t="shared" si="68"/>
        <v>#DIV/0!</v>
      </c>
      <c r="AS516" s="264" t="str">
        <f t="shared" si="69"/>
        <v/>
      </c>
    </row>
    <row r="517" spans="1:45" s="102" customFormat="1" ht="12.75">
      <c r="A517" s="238"/>
      <c r="B517" s="232"/>
      <c r="C517" s="104">
        <f t="shared" si="62"/>
        <v>0</v>
      </c>
      <c r="D517" s="92"/>
      <c r="E517" s="92"/>
      <c r="F517" s="29"/>
      <c r="G517" s="92"/>
      <c r="H517" s="92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104">
        <f t="shared" si="61"/>
        <v>0</v>
      </c>
      <c r="X517" s="29"/>
      <c r="Y517" s="29"/>
      <c r="Z517" s="29"/>
      <c r="AA517" s="29"/>
      <c r="AB517" s="29"/>
      <c r="AC517" s="29"/>
      <c r="AD517" s="29"/>
      <c r="AE517" s="92"/>
      <c r="AF517" s="29"/>
      <c r="AG517" s="29"/>
      <c r="AH517" s="29"/>
      <c r="AI517" s="29"/>
      <c r="AJ517" s="29"/>
      <c r="AK517" s="29"/>
      <c r="AL517" s="162"/>
      <c r="AM517" s="262" t="str">
        <f t="shared" si="64"/>
        <v>ок</v>
      </c>
      <c r="AN517" s="262" t="str">
        <f t="shared" si="65"/>
        <v>ок</v>
      </c>
      <c r="AO517" s="262" t="str">
        <f t="shared" si="66"/>
        <v>ок</v>
      </c>
      <c r="AP517" s="262" t="str">
        <f t="shared" si="67"/>
        <v>ок</v>
      </c>
      <c r="AQ517" s="262" t="str">
        <f t="shared" si="70"/>
        <v>ок</v>
      </c>
      <c r="AR517" s="263" t="e">
        <f t="shared" si="68"/>
        <v>#DIV/0!</v>
      </c>
      <c r="AS517" s="264" t="str">
        <f t="shared" si="69"/>
        <v/>
      </c>
    </row>
    <row r="518" spans="1:45" s="102" customFormat="1" ht="12.75">
      <c r="A518" s="239"/>
      <c r="B518" s="232"/>
      <c r="C518" s="104">
        <f t="shared" si="62"/>
        <v>0</v>
      </c>
      <c r="D518" s="92"/>
      <c r="E518" s="92"/>
      <c r="F518" s="29"/>
      <c r="G518" s="92"/>
      <c r="H518" s="92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161"/>
      <c r="T518" s="161"/>
      <c r="U518" s="161"/>
      <c r="V518" s="161"/>
      <c r="W518" s="104">
        <f t="shared" si="61"/>
        <v>0</v>
      </c>
      <c r="X518" s="161"/>
      <c r="Y518" s="161"/>
      <c r="Z518" s="161"/>
      <c r="AA518" s="161"/>
      <c r="AB518" s="161"/>
      <c r="AC518" s="161"/>
      <c r="AD518" s="161"/>
      <c r="AE518" s="92"/>
      <c r="AF518" s="161"/>
      <c r="AG518" s="161"/>
      <c r="AH518" s="161"/>
      <c r="AI518" s="29"/>
      <c r="AJ518" s="29"/>
      <c r="AK518" s="29"/>
      <c r="AL518" s="162"/>
      <c r="AM518" s="262" t="str">
        <f t="shared" si="64"/>
        <v>ок</v>
      </c>
      <c r="AN518" s="262" t="str">
        <f t="shared" si="65"/>
        <v>ок</v>
      </c>
      <c r="AO518" s="262" t="str">
        <f t="shared" si="66"/>
        <v>ок</v>
      </c>
      <c r="AP518" s="262" t="str">
        <f t="shared" si="67"/>
        <v>ок</v>
      </c>
      <c r="AQ518" s="262" t="str">
        <f t="shared" si="70"/>
        <v>ок</v>
      </c>
      <c r="AR518" s="263" t="e">
        <f t="shared" si="68"/>
        <v>#DIV/0!</v>
      </c>
      <c r="AS518" s="264" t="str">
        <f t="shared" si="69"/>
        <v/>
      </c>
    </row>
    <row r="519" spans="1:45" s="102" customFormat="1" ht="12.75">
      <c r="A519" s="238"/>
      <c r="B519" s="232"/>
      <c r="C519" s="104">
        <f t="shared" si="62"/>
        <v>0</v>
      </c>
      <c r="D519" s="92"/>
      <c r="E519" s="92"/>
      <c r="F519" s="29"/>
      <c r="G519" s="92"/>
      <c r="H519" s="92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161"/>
      <c r="T519" s="161"/>
      <c r="U519" s="161"/>
      <c r="V519" s="161"/>
      <c r="W519" s="104">
        <f t="shared" ref="W519:W573" si="71">X519+Z519</f>
        <v>0</v>
      </c>
      <c r="X519" s="161"/>
      <c r="Y519" s="161"/>
      <c r="Z519" s="161"/>
      <c r="AA519" s="161"/>
      <c r="AB519" s="161"/>
      <c r="AC519" s="161"/>
      <c r="AD519" s="161"/>
      <c r="AE519" s="92"/>
      <c r="AF519" s="161"/>
      <c r="AG519" s="161"/>
      <c r="AH519" s="161"/>
      <c r="AI519" s="29"/>
      <c r="AJ519" s="29"/>
      <c r="AK519" s="29"/>
      <c r="AL519" s="161"/>
      <c r="AM519" s="262" t="str">
        <f t="shared" si="64"/>
        <v>ок</v>
      </c>
      <c r="AN519" s="262" t="str">
        <f t="shared" si="65"/>
        <v>ок</v>
      </c>
      <c r="AO519" s="262" t="str">
        <f t="shared" si="66"/>
        <v>ок</v>
      </c>
      <c r="AP519" s="262" t="str">
        <f t="shared" si="67"/>
        <v>ок</v>
      </c>
      <c r="AQ519" s="262" t="str">
        <f t="shared" si="70"/>
        <v>ок</v>
      </c>
      <c r="AR519" s="263" t="e">
        <f t="shared" si="68"/>
        <v>#DIV/0!</v>
      </c>
      <c r="AS519" s="264" t="str">
        <f t="shared" si="69"/>
        <v/>
      </c>
    </row>
    <row r="520" spans="1:45" s="102" customFormat="1" ht="12.75">
      <c r="A520" s="238"/>
      <c r="B520" s="232"/>
      <c r="C520" s="104">
        <f t="shared" ref="C520:C572" si="72">(D520+E520)/2</f>
        <v>0</v>
      </c>
      <c r="D520" s="92"/>
      <c r="E520" s="92"/>
      <c r="F520" s="29"/>
      <c r="G520" s="92"/>
      <c r="H520" s="92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104">
        <f t="shared" si="71"/>
        <v>0</v>
      </c>
      <c r="X520" s="29"/>
      <c r="Y520" s="29"/>
      <c r="Z520" s="29"/>
      <c r="AA520" s="29"/>
      <c r="AB520" s="29"/>
      <c r="AC520" s="29"/>
      <c r="AD520" s="29"/>
      <c r="AE520" s="92"/>
      <c r="AF520" s="29"/>
      <c r="AG520" s="29"/>
      <c r="AH520" s="29"/>
      <c r="AI520" s="29"/>
      <c r="AJ520" s="29"/>
      <c r="AK520" s="29"/>
      <c r="AL520" s="161"/>
      <c r="AM520" s="262" t="str">
        <f t="shared" si="64"/>
        <v>ок</v>
      </c>
      <c r="AN520" s="262" t="str">
        <f t="shared" si="65"/>
        <v>ок</v>
      </c>
      <c r="AO520" s="262" t="str">
        <f t="shared" si="66"/>
        <v>ок</v>
      </c>
      <c r="AP520" s="262" t="str">
        <f t="shared" si="67"/>
        <v>ок</v>
      </c>
      <c r="AQ520" s="262" t="str">
        <f t="shared" si="70"/>
        <v>ок</v>
      </c>
      <c r="AR520" s="263" t="e">
        <f t="shared" si="68"/>
        <v>#DIV/0!</v>
      </c>
      <c r="AS520" s="264" t="str">
        <f t="shared" si="69"/>
        <v/>
      </c>
    </row>
    <row r="521" spans="1:45" s="102" customFormat="1" ht="12.75">
      <c r="A521" s="238"/>
      <c r="B521" s="232"/>
      <c r="C521" s="104">
        <f t="shared" si="72"/>
        <v>0</v>
      </c>
      <c r="D521" s="92"/>
      <c r="E521" s="92"/>
      <c r="F521" s="29"/>
      <c r="G521" s="92"/>
      <c r="H521" s="92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161"/>
      <c r="T521" s="161"/>
      <c r="U521" s="161"/>
      <c r="V521" s="161"/>
      <c r="W521" s="104">
        <f t="shared" si="71"/>
        <v>0</v>
      </c>
      <c r="X521" s="161"/>
      <c r="Y521" s="161"/>
      <c r="Z521" s="161"/>
      <c r="AA521" s="161"/>
      <c r="AB521" s="161"/>
      <c r="AC521" s="161"/>
      <c r="AD521" s="161"/>
      <c r="AE521" s="92"/>
      <c r="AF521" s="161"/>
      <c r="AG521" s="161"/>
      <c r="AH521" s="161"/>
      <c r="AI521" s="29"/>
      <c r="AJ521" s="29"/>
      <c r="AK521" s="29"/>
      <c r="AL521" s="161"/>
      <c r="AM521" s="262" t="str">
        <f t="shared" si="64"/>
        <v>ок</v>
      </c>
      <c r="AN521" s="262" t="str">
        <f t="shared" si="65"/>
        <v>ок</v>
      </c>
      <c r="AO521" s="262" t="str">
        <f t="shared" si="66"/>
        <v>ок</v>
      </c>
      <c r="AP521" s="262" t="str">
        <f t="shared" si="67"/>
        <v>ок</v>
      </c>
      <c r="AQ521" s="262" t="str">
        <f t="shared" si="70"/>
        <v>ок</v>
      </c>
      <c r="AR521" s="263" t="e">
        <f t="shared" si="68"/>
        <v>#DIV/0!</v>
      </c>
      <c r="AS521" s="264" t="str">
        <f t="shared" si="69"/>
        <v/>
      </c>
    </row>
    <row r="522" spans="1:45" s="102" customFormat="1" ht="12.75">
      <c r="A522" s="238"/>
      <c r="B522" s="232"/>
      <c r="C522" s="104">
        <f t="shared" si="72"/>
        <v>0</v>
      </c>
      <c r="D522" s="92"/>
      <c r="E522" s="92"/>
      <c r="F522" s="29"/>
      <c r="G522" s="92"/>
      <c r="H522" s="92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104">
        <f t="shared" si="71"/>
        <v>0</v>
      </c>
      <c r="X522" s="29"/>
      <c r="Y522" s="29"/>
      <c r="Z522" s="29"/>
      <c r="AA522" s="29"/>
      <c r="AB522" s="29"/>
      <c r="AC522" s="29"/>
      <c r="AD522" s="29"/>
      <c r="AE522" s="92"/>
      <c r="AF522" s="29"/>
      <c r="AG522" s="29"/>
      <c r="AH522" s="29"/>
      <c r="AI522" s="29"/>
      <c r="AJ522" s="29"/>
      <c r="AK522" s="29"/>
      <c r="AL522" s="161"/>
      <c r="AM522" s="262"/>
      <c r="AN522" s="262"/>
      <c r="AO522" s="262"/>
      <c r="AP522" s="262"/>
      <c r="AQ522" s="262"/>
      <c r="AR522" s="263"/>
      <c r="AS522" s="264" t="str">
        <f t="shared" ref="AS522:AS585" si="73">CONCATENATE(B522,AL522)</f>
        <v/>
      </c>
    </row>
    <row r="523" spans="1:45" s="102" customFormat="1" ht="12.75">
      <c r="A523" s="17"/>
      <c r="B523" s="232"/>
      <c r="C523" s="104">
        <f t="shared" si="72"/>
        <v>0</v>
      </c>
      <c r="D523" s="92"/>
      <c r="E523" s="92"/>
      <c r="F523" s="29"/>
      <c r="G523" s="92"/>
      <c r="H523" s="92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104">
        <f t="shared" si="71"/>
        <v>0</v>
      </c>
      <c r="X523" s="29"/>
      <c r="Y523" s="29"/>
      <c r="Z523" s="29"/>
      <c r="AA523" s="29"/>
      <c r="AB523" s="29"/>
      <c r="AC523" s="29"/>
      <c r="AD523" s="29"/>
      <c r="AE523" s="92"/>
      <c r="AF523" s="29"/>
      <c r="AG523" s="29"/>
      <c r="AH523" s="29"/>
      <c r="AI523" s="29"/>
      <c r="AJ523" s="29"/>
      <c r="AK523" s="29"/>
      <c r="AL523" s="162"/>
      <c r="AM523" s="262"/>
      <c r="AN523" s="262"/>
      <c r="AO523" s="262"/>
      <c r="AP523" s="262"/>
      <c r="AQ523" s="262"/>
      <c r="AR523" s="263"/>
      <c r="AS523" s="264" t="str">
        <f t="shared" si="73"/>
        <v/>
      </c>
    </row>
    <row r="524" spans="1:45" s="102" customFormat="1" ht="12.75">
      <c r="A524" s="17"/>
      <c r="B524" s="232"/>
      <c r="C524" s="104">
        <f t="shared" si="72"/>
        <v>0</v>
      </c>
      <c r="D524" s="92"/>
      <c r="E524" s="92"/>
      <c r="F524" s="29"/>
      <c r="G524" s="92"/>
      <c r="H524" s="92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104">
        <f t="shared" si="71"/>
        <v>0</v>
      </c>
      <c r="X524" s="29"/>
      <c r="Y524" s="29"/>
      <c r="Z524" s="29"/>
      <c r="AA524" s="29"/>
      <c r="AB524" s="29"/>
      <c r="AC524" s="29"/>
      <c r="AD524" s="29"/>
      <c r="AE524" s="92"/>
      <c r="AF524" s="29"/>
      <c r="AG524" s="29"/>
      <c r="AH524" s="29"/>
      <c r="AI524" s="29"/>
      <c r="AJ524" s="29"/>
      <c r="AK524" s="29"/>
      <c r="AL524" s="162"/>
      <c r="AM524" s="262"/>
      <c r="AN524" s="262"/>
      <c r="AO524" s="262"/>
      <c r="AP524" s="262"/>
      <c r="AQ524" s="262"/>
      <c r="AR524" s="263"/>
      <c r="AS524" s="264" t="str">
        <f t="shared" si="73"/>
        <v/>
      </c>
    </row>
    <row r="525" spans="1:45" s="102" customFormat="1" ht="12.75">
      <c r="A525" s="17"/>
      <c r="B525" s="232"/>
      <c r="C525" s="104">
        <f t="shared" si="72"/>
        <v>0</v>
      </c>
      <c r="D525" s="92"/>
      <c r="E525" s="92"/>
      <c r="F525" s="29"/>
      <c r="G525" s="92"/>
      <c r="H525" s="92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104">
        <f t="shared" si="71"/>
        <v>0</v>
      </c>
      <c r="X525" s="29"/>
      <c r="Y525" s="29"/>
      <c r="Z525" s="29"/>
      <c r="AA525" s="29"/>
      <c r="AB525" s="29"/>
      <c r="AC525" s="29"/>
      <c r="AD525" s="29"/>
      <c r="AE525" s="92"/>
      <c r="AF525" s="29"/>
      <c r="AG525" s="29"/>
      <c r="AH525" s="29"/>
      <c r="AI525" s="29"/>
      <c r="AJ525" s="29"/>
      <c r="AK525" s="29"/>
      <c r="AL525" s="162"/>
      <c r="AM525" s="262"/>
      <c r="AN525" s="262"/>
      <c r="AO525" s="262"/>
      <c r="AP525" s="262"/>
      <c r="AQ525" s="262"/>
      <c r="AR525" s="263"/>
      <c r="AS525" s="264" t="str">
        <f t="shared" si="73"/>
        <v/>
      </c>
    </row>
    <row r="526" spans="1:45" s="102" customFormat="1">
      <c r="A526" s="17"/>
      <c r="B526" s="232"/>
      <c r="C526" s="104">
        <f t="shared" si="72"/>
        <v>0</v>
      </c>
      <c r="D526" s="92"/>
      <c r="E526" s="92"/>
      <c r="F526" s="29"/>
      <c r="G526" s="92"/>
      <c r="H526" s="92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104">
        <f t="shared" si="71"/>
        <v>0</v>
      </c>
      <c r="X526" s="29"/>
      <c r="Y526" s="29"/>
      <c r="Z526" s="29"/>
      <c r="AA526" s="29"/>
      <c r="AB526" s="29"/>
      <c r="AC526" s="29"/>
      <c r="AD526" s="29"/>
      <c r="AE526" s="92"/>
      <c r="AF526" s="29"/>
      <c r="AG526" s="29"/>
      <c r="AH526" s="29"/>
      <c r="AI526" s="29"/>
      <c r="AJ526" s="29"/>
      <c r="AK526" s="29"/>
      <c r="AL526" s="29"/>
      <c r="AM526" s="262"/>
      <c r="AN526" s="262"/>
      <c r="AO526" s="262"/>
      <c r="AP526" s="262"/>
      <c r="AQ526" s="262"/>
      <c r="AR526" s="263"/>
      <c r="AS526" s="264" t="str">
        <f t="shared" si="73"/>
        <v/>
      </c>
    </row>
    <row r="527" spans="1:45" s="102" customFormat="1" ht="12.75">
      <c r="A527" s="350"/>
      <c r="B527" s="232"/>
      <c r="C527" s="104">
        <f t="shared" si="72"/>
        <v>0</v>
      </c>
      <c r="D527" s="92"/>
      <c r="E527" s="92"/>
      <c r="F527" s="332"/>
      <c r="G527" s="92"/>
      <c r="H527" s="92"/>
      <c r="I527" s="332"/>
      <c r="J527" s="332"/>
      <c r="K527" s="332"/>
      <c r="L527" s="332"/>
      <c r="M527" s="332"/>
      <c r="N527" s="332"/>
      <c r="O527" s="332"/>
      <c r="P527" s="332"/>
      <c r="Q527" s="332"/>
      <c r="R527" s="332"/>
      <c r="S527" s="332"/>
      <c r="T527" s="332"/>
      <c r="U527" s="332"/>
      <c r="V527" s="332"/>
      <c r="W527" s="104">
        <f t="shared" si="71"/>
        <v>0</v>
      </c>
      <c r="X527" s="332"/>
      <c r="Y527" s="332"/>
      <c r="Z527" s="332"/>
      <c r="AA527" s="332"/>
      <c r="AB527" s="332"/>
      <c r="AC527" s="332"/>
      <c r="AD527" s="332"/>
      <c r="AE527" s="92"/>
      <c r="AF527" s="332"/>
      <c r="AG527" s="332"/>
      <c r="AH527" s="332"/>
      <c r="AI527" s="332"/>
      <c r="AJ527" s="332"/>
      <c r="AK527" s="332"/>
      <c r="AL527" s="162"/>
      <c r="AM527" s="262"/>
      <c r="AN527" s="262"/>
      <c r="AO527" s="262"/>
      <c r="AP527" s="262"/>
      <c r="AQ527" s="262"/>
      <c r="AR527" s="263"/>
      <c r="AS527" s="264" t="str">
        <f t="shared" si="73"/>
        <v/>
      </c>
    </row>
    <row r="528" spans="1:45" s="102" customFormat="1">
      <c r="A528" s="235"/>
      <c r="B528" s="232"/>
      <c r="C528" s="104">
        <f t="shared" si="72"/>
        <v>0</v>
      </c>
      <c r="D528" s="92"/>
      <c r="E528" s="92"/>
      <c r="F528" s="29"/>
      <c r="G528" s="92"/>
      <c r="H528" s="92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104">
        <f t="shared" si="71"/>
        <v>0</v>
      </c>
      <c r="X528" s="29"/>
      <c r="Y528" s="29"/>
      <c r="Z528" s="29"/>
      <c r="AA528" s="29"/>
      <c r="AB528" s="29"/>
      <c r="AC528" s="29"/>
      <c r="AD528" s="29"/>
      <c r="AE528" s="92"/>
      <c r="AF528" s="29"/>
      <c r="AG528" s="29"/>
      <c r="AH528" s="29"/>
      <c r="AI528" s="29"/>
      <c r="AJ528" s="29"/>
      <c r="AK528" s="29"/>
      <c r="AL528" s="29"/>
      <c r="AM528" s="262"/>
      <c r="AN528" s="262"/>
      <c r="AO528" s="262"/>
      <c r="AP528" s="262"/>
      <c r="AQ528" s="262"/>
      <c r="AR528" s="263"/>
      <c r="AS528" s="264" t="str">
        <f t="shared" si="73"/>
        <v/>
      </c>
    </row>
    <row r="529" spans="1:45" s="102" customFormat="1">
      <c r="A529" s="235"/>
      <c r="B529" s="232"/>
      <c r="C529" s="104">
        <f t="shared" si="72"/>
        <v>0</v>
      </c>
      <c r="D529" s="92"/>
      <c r="E529" s="92"/>
      <c r="F529" s="29"/>
      <c r="G529" s="92"/>
      <c r="H529" s="92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104">
        <f t="shared" si="71"/>
        <v>0</v>
      </c>
      <c r="X529" s="29"/>
      <c r="Y529" s="29"/>
      <c r="Z529" s="29"/>
      <c r="AA529" s="29"/>
      <c r="AB529" s="29"/>
      <c r="AC529" s="29"/>
      <c r="AD529" s="29"/>
      <c r="AE529" s="92"/>
      <c r="AF529" s="29"/>
      <c r="AG529" s="29"/>
      <c r="AH529" s="29"/>
      <c r="AI529" s="29"/>
      <c r="AJ529" s="29"/>
      <c r="AK529" s="29"/>
      <c r="AL529" s="29"/>
      <c r="AM529" s="262"/>
      <c r="AN529" s="262"/>
      <c r="AO529" s="262"/>
      <c r="AP529" s="262"/>
      <c r="AQ529" s="262"/>
      <c r="AR529" s="263"/>
      <c r="AS529" s="264" t="str">
        <f t="shared" si="73"/>
        <v/>
      </c>
    </row>
    <row r="530" spans="1:45" s="102" customFormat="1" ht="12.75">
      <c r="A530" s="7"/>
      <c r="B530" s="232"/>
      <c r="C530" s="104">
        <f t="shared" si="72"/>
        <v>0</v>
      </c>
      <c r="D530" s="92"/>
      <c r="E530" s="92"/>
      <c r="F530" s="29"/>
      <c r="G530" s="92"/>
      <c r="H530" s="92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104">
        <f t="shared" si="71"/>
        <v>0</v>
      </c>
      <c r="X530" s="29"/>
      <c r="Y530" s="29"/>
      <c r="Z530" s="29"/>
      <c r="AA530" s="29"/>
      <c r="AB530" s="29"/>
      <c r="AC530" s="29"/>
      <c r="AD530" s="29"/>
      <c r="AE530" s="92"/>
      <c r="AF530" s="29"/>
      <c r="AG530" s="29"/>
      <c r="AH530" s="29"/>
      <c r="AI530" s="29"/>
      <c r="AJ530" s="29"/>
      <c r="AK530" s="29"/>
      <c r="AL530" s="161"/>
      <c r="AM530" s="262"/>
      <c r="AN530" s="262"/>
      <c r="AO530" s="262"/>
      <c r="AP530" s="262"/>
      <c r="AQ530" s="262"/>
      <c r="AR530" s="263"/>
      <c r="AS530" s="264" t="str">
        <f t="shared" si="73"/>
        <v/>
      </c>
    </row>
    <row r="531" spans="1:45" s="102" customFormat="1" ht="12.75">
      <c r="A531" s="235"/>
      <c r="B531" s="232"/>
      <c r="C531" s="104">
        <f t="shared" si="72"/>
        <v>0</v>
      </c>
      <c r="D531" s="92"/>
      <c r="E531" s="212"/>
      <c r="F531" s="29"/>
      <c r="G531" s="92"/>
      <c r="H531" s="92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104">
        <f t="shared" si="71"/>
        <v>0</v>
      </c>
      <c r="X531" s="29"/>
      <c r="Y531" s="29"/>
      <c r="Z531" s="29"/>
      <c r="AA531" s="29"/>
      <c r="AB531" s="29"/>
      <c r="AC531" s="29"/>
      <c r="AD531" s="29"/>
      <c r="AE531" s="92"/>
      <c r="AF531" s="29"/>
      <c r="AG531" s="29"/>
      <c r="AH531" s="29"/>
      <c r="AI531" s="29"/>
      <c r="AJ531" s="29"/>
      <c r="AK531" s="29"/>
      <c r="AL531" s="161"/>
      <c r="AM531" s="262"/>
      <c r="AN531" s="262"/>
      <c r="AO531" s="262"/>
      <c r="AP531" s="262"/>
      <c r="AQ531" s="262"/>
      <c r="AR531" s="263"/>
      <c r="AS531" s="264" t="str">
        <f t="shared" si="73"/>
        <v/>
      </c>
    </row>
    <row r="532" spans="1:45" s="102" customFormat="1">
      <c r="A532" s="235"/>
      <c r="B532" s="237"/>
      <c r="C532" s="104">
        <f t="shared" si="72"/>
        <v>0</v>
      </c>
      <c r="D532" s="92"/>
      <c r="E532" s="92"/>
      <c r="F532" s="29"/>
      <c r="G532" s="92"/>
      <c r="H532" s="92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104">
        <f t="shared" si="71"/>
        <v>0</v>
      </c>
      <c r="X532" s="29"/>
      <c r="Y532" s="29"/>
      <c r="Z532" s="29"/>
      <c r="AA532" s="29"/>
      <c r="AB532" s="29"/>
      <c r="AC532" s="29"/>
      <c r="AD532" s="29"/>
      <c r="AE532" s="92"/>
      <c r="AF532" s="29"/>
      <c r="AG532" s="29"/>
      <c r="AH532" s="29"/>
      <c r="AI532" s="29"/>
      <c r="AJ532" s="29"/>
      <c r="AK532" s="29"/>
      <c r="AL532" s="29"/>
      <c r="AM532" s="262"/>
      <c r="AN532" s="262"/>
      <c r="AO532" s="262"/>
      <c r="AP532" s="262"/>
      <c r="AQ532" s="262"/>
      <c r="AR532" s="263"/>
      <c r="AS532" s="264" t="str">
        <f t="shared" si="73"/>
        <v/>
      </c>
    </row>
    <row r="533" spans="1:45" s="102" customFormat="1">
      <c r="A533" s="241"/>
      <c r="B533" s="248"/>
      <c r="C533" s="104">
        <f t="shared" si="72"/>
        <v>0</v>
      </c>
      <c r="D533" s="92"/>
      <c r="E533" s="92"/>
      <c r="F533" s="29"/>
      <c r="G533" s="92"/>
      <c r="H533" s="92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104">
        <f t="shared" si="71"/>
        <v>0</v>
      </c>
      <c r="X533" s="29"/>
      <c r="Y533" s="29"/>
      <c r="Z533" s="29"/>
      <c r="AA533" s="29"/>
      <c r="AB533" s="29"/>
      <c r="AC533" s="29"/>
      <c r="AD533" s="29"/>
      <c r="AE533" s="92"/>
      <c r="AF533" s="29"/>
      <c r="AG533" s="29"/>
      <c r="AH533" s="29"/>
      <c r="AI533" s="29"/>
      <c r="AJ533" s="29"/>
      <c r="AK533" s="29"/>
      <c r="AL533" s="29"/>
      <c r="AM533" s="262"/>
      <c r="AN533" s="262"/>
      <c r="AO533" s="262"/>
      <c r="AP533" s="262"/>
      <c r="AQ533" s="262"/>
      <c r="AR533" s="263"/>
      <c r="AS533" s="264" t="str">
        <f t="shared" si="73"/>
        <v/>
      </c>
    </row>
    <row r="534" spans="1:45" s="102" customFormat="1">
      <c r="A534" s="241"/>
      <c r="B534" s="248"/>
      <c r="C534" s="104">
        <f t="shared" si="72"/>
        <v>0</v>
      </c>
      <c r="D534" s="92"/>
      <c r="E534" s="92"/>
      <c r="F534" s="29"/>
      <c r="G534" s="92"/>
      <c r="H534" s="92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104">
        <f t="shared" si="71"/>
        <v>0</v>
      </c>
      <c r="X534" s="29"/>
      <c r="Y534" s="29"/>
      <c r="Z534" s="29"/>
      <c r="AA534" s="29"/>
      <c r="AB534" s="29"/>
      <c r="AC534" s="29"/>
      <c r="AD534" s="29"/>
      <c r="AE534" s="92"/>
      <c r="AF534" s="29"/>
      <c r="AG534" s="29"/>
      <c r="AH534" s="29"/>
      <c r="AI534" s="29"/>
      <c r="AJ534" s="29"/>
      <c r="AK534" s="29"/>
      <c r="AL534" s="29"/>
      <c r="AM534" s="262"/>
      <c r="AN534" s="262"/>
      <c r="AO534" s="262"/>
      <c r="AP534" s="262"/>
      <c r="AQ534" s="262"/>
      <c r="AR534" s="263"/>
      <c r="AS534" s="264" t="str">
        <f t="shared" si="73"/>
        <v/>
      </c>
    </row>
    <row r="535" spans="1:45" s="102" customFormat="1">
      <c r="A535" s="242"/>
      <c r="B535" s="248"/>
      <c r="C535" s="104">
        <f t="shared" si="72"/>
        <v>0</v>
      </c>
      <c r="D535" s="92"/>
      <c r="E535" s="92"/>
      <c r="F535" s="29"/>
      <c r="G535" s="92"/>
      <c r="H535" s="92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104">
        <f t="shared" si="71"/>
        <v>0</v>
      </c>
      <c r="X535" s="29"/>
      <c r="Y535" s="29"/>
      <c r="Z535" s="29"/>
      <c r="AA535" s="29"/>
      <c r="AB535" s="29"/>
      <c r="AC535" s="29"/>
      <c r="AD535" s="29"/>
      <c r="AE535" s="92"/>
      <c r="AF535" s="29"/>
      <c r="AG535" s="29"/>
      <c r="AH535" s="29"/>
      <c r="AI535" s="29"/>
      <c r="AJ535" s="29"/>
      <c r="AK535" s="29"/>
      <c r="AL535" s="29"/>
      <c r="AM535" s="262"/>
      <c r="AN535" s="262"/>
      <c r="AO535" s="262"/>
      <c r="AP535" s="262"/>
      <c r="AQ535" s="262"/>
      <c r="AR535" s="263"/>
      <c r="AS535" s="264" t="str">
        <f t="shared" si="73"/>
        <v/>
      </c>
    </row>
    <row r="536" spans="1:45" s="103" customFormat="1" ht="12.75">
      <c r="A536" s="242"/>
      <c r="B536" s="211"/>
      <c r="C536" s="104">
        <f t="shared" si="72"/>
        <v>0</v>
      </c>
      <c r="D536" s="92"/>
      <c r="E536" s="92"/>
      <c r="F536" s="29"/>
      <c r="G536" s="92"/>
      <c r="H536" s="92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104">
        <f t="shared" si="71"/>
        <v>0</v>
      </c>
      <c r="X536" s="29"/>
      <c r="Y536" s="29"/>
      <c r="Z536" s="29"/>
      <c r="AA536" s="29"/>
      <c r="AB536" s="29"/>
      <c r="AC536" s="29"/>
      <c r="AD536" s="29"/>
      <c r="AE536" s="92"/>
      <c r="AF536" s="29"/>
      <c r="AG536" s="29"/>
      <c r="AH536" s="29"/>
      <c r="AI536" s="29"/>
      <c r="AJ536" s="29"/>
      <c r="AK536" s="29"/>
      <c r="AL536" s="161"/>
      <c r="AM536" s="262"/>
      <c r="AN536" s="262"/>
      <c r="AO536" s="262"/>
      <c r="AP536" s="262"/>
      <c r="AQ536" s="262"/>
      <c r="AR536" s="263"/>
      <c r="AS536" s="264" t="str">
        <f t="shared" si="73"/>
        <v/>
      </c>
    </row>
    <row r="537" spans="1:45" s="103" customFormat="1" ht="12.75">
      <c r="A537" s="242"/>
      <c r="B537" s="211"/>
      <c r="C537" s="104">
        <f t="shared" si="72"/>
        <v>0</v>
      </c>
      <c r="D537" s="92"/>
      <c r="E537" s="92"/>
      <c r="F537" s="29"/>
      <c r="G537" s="92"/>
      <c r="H537" s="92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104">
        <f t="shared" si="71"/>
        <v>0</v>
      </c>
      <c r="X537" s="29"/>
      <c r="Y537" s="29"/>
      <c r="Z537" s="29"/>
      <c r="AA537" s="29"/>
      <c r="AB537" s="29"/>
      <c r="AC537" s="29"/>
      <c r="AD537" s="29"/>
      <c r="AE537" s="92"/>
      <c r="AF537" s="29"/>
      <c r="AG537" s="29"/>
      <c r="AH537" s="29"/>
      <c r="AI537" s="29"/>
      <c r="AJ537" s="29"/>
      <c r="AK537" s="29"/>
      <c r="AL537" s="161"/>
      <c r="AM537" s="262"/>
      <c r="AN537" s="262"/>
      <c r="AO537" s="262"/>
      <c r="AP537" s="262"/>
      <c r="AQ537" s="262"/>
      <c r="AR537" s="263"/>
      <c r="AS537" s="264" t="str">
        <f t="shared" si="73"/>
        <v/>
      </c>
    </row>
    <row r="538" spans="1:45" s="103" customFormat="1" ht="12.75">
      <c r="A538" s="243"/>
      <c r="B538" s="211"/>
      <c r="C538" s="104">
        <f t="shared" si="72"/>
        <v>0</v>
      </c>
      <c r="D538" s="92"/>
      <c r="E538" s="92"/>
      <c r="F538" s="29"/>
      <c r="G538" s="92"/>
      <c r="H538" s="92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104">
        <f t="shared" si="71"/>
        <v>0</v>
      </c>
      <c r="X538" s="29"/>
      <c r="Y538" s="29"/>
      <c r="Z538" s="29"/>
      <c r="AA538" s="29"/>
      <c r="AB538" s="29"/>
      <c r="AC538" s="29"/>
      <c r="AD538" s="29"/>
      <c r="AE538" s="92"/>
      <c r="AF538" s="29"/>
      <c r="AG538" s="29"/>
      <c r="AH538" s="29"/>
      <c r="AI538" s="29"/>
      <c r="AJ538" s="29"/>
      <c r="AK538" s="29"/>
      <c r="AL538" s="161"/>
      <c r="AM538" s="262"/>
      <c r="AN538" s="262"/>
      <c r="AO538" s="262"/>
      <c r="AP538" s="262"/>
      <c r="AQ538" s="262"/>
      <c r="AR538" s="263"/>
      <c r="AS538" s="264" t="str">
        <f t="shared" si="73"/>
        <v/>
      </c>
    </row>
    <row r="539" spans="1:45" s="103" customFormat="1" ht="12.75">
      <c r="A539" s="241"/>
      <c r="B539" s="211"/>
      <c r="C539" s="104">
        <f t="shared" si="72"/>
        <v>0</v>
      </c>
      <c r="D539" s="92"/>
      <c r="E539" s="92"/>
      <c r="F539" s="29"/>
      <c r="G539" s="92"/>
      <c r="H539" s="92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104">
        <f t="shared" si="71"/>
        <v>0</v>
      </c>
      <c r="X539" s="29"/>
      <c r="Y539" s="29"/>
      <c r="Z539" s="29"/>
      <c r="AA539" s="29"/>
      <c r="AB539" s="29"/>
      <c r="AC539" s="29"/>
      <c r="AD539" s="29"/>
      <c r="AE539" s="92"/>
      <c r="AF539" s="29"/>
      <c r="AG539" s="29"/>
      <c r="AH539" s="29"/>
      <c r="AI539" s="29"/>
      <c r="AJ539" s="29"/>
      <c r="AK539" s="29"/>
      <c r="AL539" s="161"/>
      <c r="AM539" s="262"/>
      <c r="AN539" s="262"/>
      <c r="AO539" s="262"/>
      <c r="AP539" s="262"/>
      <c r="AQ539" s="262"/>
      <c r="AR539" s="263"/>
      <c r="AS539" s="264" t="str">
        <f t="shared" si="73"/>
        <v/>
      </c>
    </row>
    <row r="540" spans="1:45" s="103" customFormat="1" ht="12.75">
      <c r="A540" s="241"/>
      <c r="B540" s="211"/>
      <c r="C540" s="104">
        <f t="shared" si="72"/>
        <v>0</v>
      </c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1"/>
      <c r="U540" s="161"/>
      <c r="V540" s="161"/>
      <c r="W540" s="104">
        <f t="shared" si="71"/>
        <v>0</v>
      </c>
      <c r="X540" s="161"/>
      <c r="Y540" s="161"/>
      <c r="Z540" s="161"/>
      <c r="AA540" s="161"/>
      <c r="AB540" s="161"/>
      <c r="AC540" s="161"/>
      <c r="AD540" s="161"/>
      <c r="AE540" s="212"/>
      <c r="AF540" s="161"/>
      <c r="AG540" s="161"/>
      <c r="AH540" s="161"/>
      <c r="AI540" s="161"/>
      <c r="AJ540" s="161"/>
      <c r="AK540" s="161"/>
      <c r="AL540" s="161"/>
      <c r="AM540" s="262"/>
      <c r="AN540" s="262"/>
      <c r="AO540" s="262"/>
      <c r="AP540" s="262"/>
      <c r="AQ540" s="262"/>
      <c r="AR540" s="263"/>
      <c r="AS540" s="264" t="str">
        <f t="shared" si="73"/>
        <v/>
      </c>
    </row>
    <row r="541" spans="1:45" s="103" customFormat="1" ht="12.75">
      <c r="A541" s="243"/>
      <c r="B541" s="211"/>
      <c r="C541" s="104">
        <f t="shared" si="72"/>
        <v>0</v>
      </c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1"/>
      <c r="W541" s="104">
        <f t="shared" si="71"/>
        <v>0</v>
      </c>
      <c r="X541" s="161"/>
      <c r="Y541" s="161"/>
      <c r="Z541" s="161"/>
      <c r="AA541" s="161"/>
      <c r="AB541" s="161"/>
      <c r="AC541" s="161"/>
      <c r="AD541" s="161"/>
      <c r="AE541" s="212"/>
      <c r="AF541" s="161"/>
      <c r="AG541" s="161"/>
      <c r="AH541" s="161"/>
      <c r="AI541" s="161"/>
      <c r="AJ541" s="161"/>
      <c r="AK541" s="161"/>
      <c r="AL541" s="161"/>
      <c r="AM541" s="262"/>
      <c r="AN541" s="262"/>
      <c r="AO541" s="262"/>
      <c r="AP541" s="262"/>
      <c r="AQ541" s="262"/>
      <c r="AR541" s="263"/>
      <c r="AS541" s="264" t="str">
        <f t="shared" si="73"/>
        <v/>
      </c>
    </row>
    <row r="542" spans="1:45" s="103" customFormat="1" ht="12.75">
      <c r="A542" s="243"/>
      <c r="B542" s="211"/>
      <c r="C542" s="104">
        <f t="shared" si="72"/>
        <v>0</v>
      </c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1"/>
      <c r="U542" s="161"/>
      <c r="V542" s="161"/>
      <c r="W542" s="104">
        <f t="shared" si="71"/>
        <v>0</v>
      </c>
      <c r="X542" s="161"/>
      <c r="Y542" s="161"/>
      <c r="Z542" s="161"/>
      <c r="AA542" s="161"/>
      <c r="AB542" s="161"/>
      <c r="AC542" s="161"/>
      <c r="AD542" s="161"/>
      <c r="AE542" s="212"/>
      <c r="AF542" s="161"/>
      <c r="AG542" s="161"/>
      <c r="AH542" s="161"/>
      <c r="AI542" s="161"/>
      <c r="AJ542" s="161"/>
      <c r="AK542" s="161"/>
      <c r="AL542" s="161"/>
      <c r="AM542" s="262"/>
      <c r="AN542" s="262"/>
      <c r="AO542" s="262"/>
      <c r="AP542" s="262"/>
      <c r="AQ542" s="262"/>
      <c r="AR542" s="263"/>
      <c r="AS542" s="264" t="str">
        <f t="shared" si="73"/>
        <v/>
      </c>
    </row>
    <row r="543" spans="1:45" s="103" customFormat="1" ht="12.75">
      <c r="A543" s="243"/>
      <c r="B543" s="211"/>
      <c r="C543" s="104">
        <f t="shared" si="72"/>
        <v>0</v>
      </c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1"/>
      <c r="U543" s="161"/>
      <c r="V543" s="161"/>
      <c r="W543" s="104">
        <f t="shared" si="71"/>
        <v>0</v>
      </c>
      <c r="X543" s="161"/>
      <c r="Y543" s="161"/>
      <c r="Z543" s="161"/>
      <c r="AA543" s="161"/>
      <c r="AB543" s="161"/>
      <c r="AC543" s="161"/>
      <c r="AD543" s="161"/>
      <c r="AE543" s="212"/>
      <c r="AF543" s="161"/>
      <c r="AG543" s="161"/>
      <c r="AH543" s="161"/>
      <c r="AI543" s="161"/>
      <c r="AJ543" s="161"/>
      <c r="AK543" s="161"/>
      <c r="AL543" s="161"/>
      <c r="AM543" s="262"/>
      <c r="AN543" s="262"/>
      <c r="AO543" s="262"/>
      <c r="AP543" s="262"/>
      <c r="AQ543" s="262"/>
      <c r="AR543" s="263"/>
      <c r="AS543" s="264" t="str">
        <f t="shared" si="73"/>
        <v/>
      </c>
    </row>
    <row r="544" spans="1:45" s="103" customFormat="1" ht="12.75">
      <c r="A544" s="244"/>
      <c r="B544" s="211"/>
      <c r="C544" s="104">
        <f t="shared" si="72"/>
        <v>0</v>
      </c>
      <c r="D544" s="213"/>
      <c r="E544" s="213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1"/>
      <c r="U544" s="161"/>
      <c r="V544" s="161"/>
      <c r="W544" s="104">
        <f t="shared" si="71"/>
        <v>0</v>
      </c>
      <c r="X544" s="161"/>
      <c r="Y544" s="161"/>
      <c r="Z544" s="161"/>
      <c r="AA544" s="161"/>
      <c r="AB544" s="161"/>
      <c r="AC544" s="161"/>
      <c r="AD544" s="161"/>
      <c r="AE544" s="212"/>
      <c r="AF544" s="161"/>
      <c r="AG544" s="161"/>
      <c r="AH544" s="161"/>
      <c r="AI544" s="161"/>
      <c r="AJ544" s="161"/>
      <c r="AK544" s="161"/>
      <c r="AL544" s="161"/>
      <c r="AM544" s="262"/>
      <c r="AN544" s="262"/>
      <c r="AO544" s="262"/>
      <c r="AP544" s="262"/>
      <c r="AQ544" s="262"/>
      <c r="AR544" s="263"/>
      <c r="AS544" s="264" t="str">
        <f t="shared" si="73"/>
        <v/>
      </c>
    </row>
    <row r="545" spans="1:45" s="103" customFormat="1" ht="12.75">
      <c r="A545" s="243"/>
      <c r="B545" s="211"/>
      <c r="C545" s="104">
        <f t="shared" si="72"/>
        <v>0</v>
      </c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04">
        <f t="shared" si="71"/>
        <v>0</v>
      </c>
      <c r="X545" s="161"/>
      <c r="Y545" s="161"/>
      <c r="Z545" s="161"/>
      <c r="AA545" s="161"/>
      <c r="AB545" s="161"/>
      <c r="AC545" s="161"/>
      <c r="AD545" s="161"/>
      <c r="AE545" s="212"/>
      <c r="AF545" s="161"/>
      <c r="AG545" s="161"/>
      <c r="AH545" s="161"/>
      <c r="AI545" s="161"/>
      <c r="AJ545" s="161"/>
      <c r="AK545" s="161"/>
      <c r="AL545" s="161"/>
      <c r="AM545" s="262"/>
      <c r="AN545" s="262"/>
      <c r="AO545" s="262"/>
      <c r="AP545" s="262"/>
      <c r="AQ545" s="262"/>
      <c r="AR545" s="263"/>
      <c r="AS545" s="264" t="str">
        <f t="shared" si="73"/>
        <v/>
      </c>
    </row>
    <row r="546" spans="1:45" s="103" customFormat="1" ht="12.75">
      <c r="A546" s="243"/>
      <c r="B546" s="211"/>
      <c r="C546" s="104">
        <f t="shared" si="72"/>
        <v>0</v>
      </c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04">
        <f t="shared" si="71"/>
        <v>0</v>
      </c>
      <c r="X546" s="161"/>
      <c r="Y546" s="161"/>
      <c r="Z546" s="161"/>
      <c r="AA546" s="161"/>
      <c r="AB546" s="161"/>
      <c r="AC546" s="161"/>
      <c r="AD546" s="161"/>
      <c r="AE546" s="212"/>
      <c r="AF546" s="161"/>
      <c r="AG546" s="161"/>
      <c r="AH546" s="161"/>
      <c r="AI546" s="161"/>
      <c r="AJ546" s="161"/>
      <c r="AK546" s="161"/>
      <c r="AL546" s="161"/>
      <c r="AM546" s="262"/>
      <c r="AN546" s="262"/>
      <c r="AO546" s="262"/>
      <c r="AP546" s="262"/>
      <c r="AQ546" s="262"/>
      <c r="AR546" s="263"/>
      <c r="AS546" s="264" t="str">
        <f t="shared" si="73"/>
        <v/>
      </c>
    </row>
    <row r="547" spans="1:45" s="103" customFormat="1" ht="12.75">
      <c r="A547" s="243"/>
      <c r="B547" s="211"/>
      <c r="C547" s="104">
        <f t="shared" si="72"/>
        <v>0</v>
      </c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04">
        <f t="shared" si="71"/>
        <v>0</v>
      </c>
      <c r="X547" s="161"/>
      <c r="Y547" s="161"/>
      <c r="Z547" s="161"/>
      <c r="AA547" s="161"/>
      <c r="AB547" s="161"/>
      <c r="AC547" s="161"/>
      <c r="AD547" s="161"/>
      <c r="AE547" s="212"/>
      <c r="AF547" s="161"/>
      <c r="AG547" s="161"/>
      <c r="AH547" s="161"/>
      <c r="AI547" s="161"/>
      <c r="AJ547" s="161"/>
      <c r="AK547" s="161"/>
      <c r="AL547" s="161"/>
      <c r="AM547" s="262"/>
      <c r="AN547" s="262"/>
      <c r="AO547" s="262"/>
      <c r="AP547" s="262"/>
      <c r="AQ547" s="262"/>
      <c r="AR547" s="263"/>
      <c r="AS547" s="264" t="str">
        <f t="shared" si="73"/>
        <v/>
      </c>
    </row>
    <row r="548" spans="1:45" s="103" customFormat="1" ht="12.75">
      <c r="A548" s="243"/>
      <c r="B548" s="211"/>
      <c r="C548" s="104">
        <f t="shared" si="72"/>
        <v>0</v>
      </c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04">
        <f t="shared" si="71"/>
        <v>0</v>
      </c>
      <c r="X548" s="161"/>
      <c r="Y548" s="161"/>
      <c r="Z548" s="161"/>
      <c r="AA548" s="161"/>
      <c r="AB548" s="161"/>
      <c r="AC548" s="161"/>
      <c r="AD548" s="161"/>
      <c r="AE548" s="212"/>
      <c r="AF548" s="161"/>
      <c r="AG548" s="161"/>
      <c r="AH548" s="161"/>
      <c r="AI548" s="161"/>
      <c r="AJ548" s="161"/>
      <c r="AK548" s="161"/>
      <c r="AL548" s="161"/>
      <c r="AM548" s="262"/>
      <c r="AN548" s="262"/>
      <c r="AO548" s="262"/>
      <c r="AP548" s="262"/>
      <c r="AQ548" s="262"/>
      <c r="AR548" s="263"/>
      <c r="AS548" s="264" t="str">
        <f t="shared" si="73"/>
        <v/>
      </c>
    </row>
    <row r="549" spans="1:45" s="103" customFormat="1" ht="12.75">
      <c r="A549" s="243"/>
      <c r="B549" s="211"/>
      <c r="C549" s="104">
        <f t="shared" si="72"/>
        <v>0</v>
      </c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04">
        <f t="shared" si="71"/>
        <v>0</v>
      </c>
      <c r="X549" s="161"/>
      <c r="Y549" s="161"/>
      <c r="Z549" s="161"/>
      <c r="AA549" s="161"/>
      <c r="AB549" s="161"/>
      <c r="AC549" s="161"/>
      <c r="AD549" s="161"/>
      <c r="AE549" s="212"/>
      <c r="AF549" s="161"/>
      <c r="AG549" s="161"/>
      <c r="AH549" s="161"/>
      <c r="AI549" s="161"/>
      <c r="AJ549" s="161"/>
      <c r="AK549" s="161"/>
      <c r="AL549" s="161"/>
      <c r="AM549" s="262"/>
      <c r="AN549" s="262"/>
      <c r="AO549" s="262"/>
      <c r="AP549" s="262"/>
      <c r="AQ549" s="262"/>
      <c r="AR549" s="263"/>
      <c r="AS549" s="264" t="str">
        <f t="shared" si="73"/>
        <v/>
      </c>
    </row>
    <row r="550" spans="1:45" s="103" customFormat="1" ht="12.75">
      <c r="A550" s="243"/>
      <c r="B550" s="211"/>
      <c r="C550" s="104">
        <f t="shared" si="72"/>
        <v>0</v>
      </c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04">
        <f t="shared" si="71"/>
        <v>0</v>
      </c>
      <c r="X550" s="161"/>
      <c r="Y550" s="161"/>
      <c r="Z550" s="161"/>
      <c r="AA550" s="161"/>
      <c r="AB550" s="161"/>
      <c r="AC550" s="161"/>
      <c r="AD550" s="161"/>
      <c r="AE550" s="212"/>
      <c r="AF550" s="161"/>
      <c r="AG550" s="161"/>
      <c r="AH550" s="161"/>
      <c r="AI550" s="161"/>
      <c r="AJ550" s="161"/>
      <c r="AK550" s="161"/>
      <c r="AL550" s="161"/>
      <c r="AM550" s="262"/>
      <c r="AN550" s="262"/>
      <c r="AO550" s="262"/>
      <c r="AP550" s="262"/>
      <c r="AQ550" s="262"/>
      <c r="AR550" s="263"/>
      <c r="AS550" s="264" t="str">
        <f t="shared" si="73"/>
        <v/>
      </c>
    </row>
    <row r="551" spans="1:45" s="103" customFormat="1" ht="12.75">
      <c r="A551" s="236"/>
      <c r="B551" s="211"/>
      <c r="C551" s="104">
        <f t="shared" si="72"/>
        <v>0</v>
      </c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04">
        <f t="shared" si="71"/>
        <v>0</v>
      </c>
      <c r="X551" s="161"/>
      <c r="Y551" s="161"/>
      <c r="Z551" s="161"/>
      <c r="AA551" s="161"/>
      <c r="AB551" s="161"/>
      <c r="AC551" s="161"/>
      <c r="AD551" s="161"/>
      <c r="AE551" s="212"/>
      <c r="AF551" s="161"/>
      <c r="AG551" s="161"/>
      <c r="AH551" s="161"/>
      <c r="AI551" s="161"/>
      <c r="AJ551" s="161"/>
      <c r="AK551" s="161"/>
      <c r="AL551" s="161"/>
      <c r="AM551" s="262"/>
      <c r="AN551" s="262"/>
      <c r="AO551" s="262"/>
      <c r="AP551" s="262"/>
      <c r="AQ551" s="262"/>
      <c r="AR551" s="263"/>
      <c r="AS551" s="264" t="str">
        <f t="shared" si="73"/>
        <v/>
      </c>
    </row>
    <row r="552" spans="1:45" s="103" customFormat="1" ht="12.75">
      <c r="A552" s="236"/>
      <c r="B552" s="211"/>
      <c r="C552" s="104">
        <f t="shared" si="72"/>
        <v>0</v>
      </c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04">
        <f t="shared" si="71"/>
        <v>0</v>
      </c>
      <c r="X552" s="161"/>
      <c r="Y552" s="161"/>
      <c r="Z552" s="161"/>
      <c r="AA552" s="161"/>
      <c r="AB552" s="161"/>
      <c r="AC552" s="161"/>
      <c r="AD552" s="161"/>
      <c r="AE552" s="212"/>
      <c r="AF552" s="161"/>
      <c r="AG552" s="161"/>
      <c r="AH552" s="161"/>
      <c r="AI552" s="161"/>
      <c r="AJ552" s="161"/>
      <c r="AK552" s="161"/>
      <c r="AL552" s="161"/>
      <c r="AM552" s="262"/>
      <c r="AN552" s="262"/>
      <c r="AO552" s="262"/>
      <c r="AP552" s="262"/>
      <c r="AQ552" s="262"/>
      <c r="AR552" s="263"/>
      <c r="AS552" s="264" t="str">
        <f t="shared" si="73"/>
        <v/>
      </c>
    </row>
    <row r="553" spans="1:45" s="103" customFormat="1" ht="12.75">
      <c r="A553" s="236"/>
      <c r="B553" s="211"/>
      <c r="C553" s="104">
        <f t="shared" si="72"/>
        <v>0</v>
      </c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04">
        <f t="shared" si="71"/>
        <v>0</v>
      </c>
      <c r="X553" s="161"/>
      <c r="Y553" s="161"/>
      <c r="Z553" s="161"/>
      <c r="AA553" s="161"/>
      <c r="AB553" s="161"/>
      <c r="AC553" s="161"/>
      <c r="AD553" s="161"/>
      <c r="AE553" s="212"/>
      <c r="AF553" s="161"/>
      <c r="AG553" s="161"/>
      <c r="AH553" s="161"/>
      <c r="AI553" s="161"/>
      <c r="AJ553" s="161"/>
      <c r="AK553" s="161"/>
      <c r="AL553" s="161"/>
      <c r="AM553" s="262"/>
      <c r="AN553" s="262"/>
      <c r="AO553" s="262"/>
      <c r="AP553" s="262"/>
      <c r="AQ553" s="262"/>
      <c r="AR553" s="263"/>
      <c r="AS553" s="264" t="str">
        <f t="shared" si="73"/>
        <v/>
      </c>
    </row>
    <row r="554" spans="1:45" s="103" customFormat="1" ht="12.75">
      <c r="A554" s="240"/>
      <c r="B554" s="211"/>
      <c r="C554" s="104">
        <f t="shared" si="72"/>
        <v>0</v>
      </c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04">
        <f t="shared" si="71"/>
        <v>0</v>
      </c>
      <c r="X554" s="161"/>
      <c r="Y554" s="161"/>
      <c r="Z554" s="161"/>
      <c r="AA554" s="161"/>
      <c r="AB554" s="161"/>
      <c r="AC554" s="161"/>
      <c r="AD554" s="161"/>
      <c r="AE554" s="212"/>
      <c r="AF554" s="161"/>
      <c r="AG554" s="161"/>
      <c r="AH554" s="161"/>
      <c r="AI554" s="161"/>
      <c r="AJ554" s="161"/>
      <c r="AK554" s="161"/>
      <c r="AL554" s="161"/>
      <c r="AM554" s="262"/>
      <c r="AN554" s="262"/>
      <c r="AO554" s="262"/>
      <c r="AP554" s="262"/>
      <c r="AQ554" s="262"/>
      <c r="AR554" s="263"/>
      <c r="AS554" s="264" t="str">
        <f t="shared" si="73"/>
        <v/>
      </c>
    </row>
    <row r="555" spans="1:45" s="103" customFormat="1" ht="12.75">
      <c r="A555" s="240"/>
      <c r="B555" s="211"/>
      <c r="C555" s="104">
        <f t="shared" si="72"/>
        <v>0</v>
      </c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1"/>
      <c r="U555" s="161"/>
      <c r="V555" s="161"/>
      <c r="W555" s="104">
        <f t="shared" si="71"/>
        <v>0</v>
      </c>
      <c r="X555" s="161"/>
      <c r="Y555" s="161"/>
      <c r="Z555" s="161"/>
      <c r="AA555" s="161"/>
      <c r="AB555" s="161"/>
      <c r="AC555" s="161"/>
      <c r="AD555" s="161"/>
      <c r="AE555" s="212"/>
      <c r="AF555" s="161"/>
      <c r="AG555" s="161"/>
      <c r="AH555" s="161"/>
      <c r="AI555" s="161"/>
      <c r="AJ555" s="161"/>
      <c r="AK555" s="161"/>
      <c r="AL555" s="161"/>
      <c r="AM555" s="262"/>
      <c r="AN555" s="262"/>
      <c r="AO555" s="262"/>
      <c r="AP555" s="262"/>
      <c r="AQ555" s="262"/>
      <c r="AR555" s="263"/>
      <c r="AS555" s="264" t="str">
        <f t="shared" si="73"/>
        <v/>
      </c>
    </row>
    <row r="556" spans="1:45" s="103" customFormat="1" ht="12.75">
      <c r="A556" s="240"/>
      <c r="B556" s="211"/>
      <c r="C556" s="104">
        <f t="shared" si="72"/>
        <v>0</v>
      </c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04">
        <f t="shared" si="71"/>
        <v>0</v>
      </c>
      <c r="X556" s="161"/>
      <c r="Y556" s="161"/>
      <c r="Z556" s="161"/>
      <c r="AA556" s="161"/>
      <c r="AB556" s="161"/>
      <c r="AC556" s="161"/>
      <c r="AD556" s="161"/>
      <c r="AE556" s="212"/>
      <c r="AF556" s="161"/>
      <c r="AG556" s="161"/>
      <c r="AH556" s="161"/>
      <c r="AI556" s="161"/>
      <c r="AJ556" s="161"/>
      <c r="AK556" s="161"/>
      <c r="AL556" s="161"/>
      <c r="AM556" s="262"/>
      <c r="AN556" s="262"/>
      <c r="AO556" s="262"/>
      <c r="AP556" s="262"/>
      <c r="AQ556" s="262"/>
      <c r="AR556" s="263"/>
      <c r="AS556" s="264" t="str">
        <f t="shared" si="73"/>
        <v/>
      </c>
    </row>
    <row r="557" spans="1:45" s="103" customFormat="1" ht="12.75">
      <c r="A557" s="245"/>
      <c r="B557" s="211"/>
      <c r="C557" s="104">
        <f t="shared" si="72"/>
        <v>0</v>
      </c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1"/>
      <c r="U557" s="161"/>
      <c r="V557" s="161"/>
      <c r="W557" s="104">
        <f t="shared" si="71"/>
        <v>0</v>
      </c>
      <c r="X557" s="161"/>
      <c r="Y557" s="161"/>
      <c r="Z557" s="161"/>
      <c r="AA557" s="161"/>
      <c r="AB557" s="161"/>
      <c r="AC557" s="161"/>
      <c r="AD557" s="161"/>
      <c r="AE557" s="212"/>
      <c r="AF557" s="161"/>
      <c r="AG557" s="161"/>
      <c r="AH557" s="161"/>
      <c r="AI557" s="161"/>
      <c r="AJ557" s="161"/>
      <c r="AK557" s="161"/>
      <c r="AL557" s="161"/>
      <c r="AM557" s="262"/>
      <c r="AN557" s="262"/>
      <c r="AO557" s="262"/>
      <c r="AP557" s="262"/>
      <c r="AQ557" s="262"/>
      <c r="AR557" s="263"/>
      <c r="AS557" s="264" t="str">
        <f t="shared" si="73"/>
        <v/>
      </c>
    </row>
    <row r="558" spans="1:45" s="103" customFormat="1" ht="12.75">
      <c r="A558" s="243"/>
      <c r="B558" s="211"/>
      <c r="C558" s="104">
        <f t="shared" si="72"/>
        <v>0</v>
      </c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1"/>
      <c r="U558" s="161"/>
      <c r="V558" s="161"/>
      <c r="W558" s="104">
        <f t="shared" si="71"/>
        <v>0</v>
      </c>
      <c r="X558" s="161"/>
      <c r="Y558" s="161"/>
      <c r="Z558" s="161"/>
      <c r="AA558" s="161"/>
      <c r="AB558" s="161"/>
      <c r="AC558" s="161"/>
      <c r="AD558" s="161"/>
      <c r="AE558" s="212"/>
      <c r="AF558" s="161"/>
      <c r="AG558" s="161"/>
      <c r="AH558" s="161"/>
      <c r="AI558" s="161"/>
      <c r="AJ558" s="161"/>
      <c r="AK558" s="161"/>
      <c r="AL558" s="161"/>
      <c r="AM558" s="262"/>
      <c r="AN558" s="262"/>
      <c r="AO558" s="262"/>
      <c r="AP558" s="262"/>
      <c r="AQ558" s="262"/>
      <c r="AR558" s="263"/>
      <c r="AS558" s="264" t="str">
        <f t="shared" si="73"/>
        <v/>
      </c>
    </row>
    <row r="559" spans="1:45" s="103" customFormat="1" ht="12.75">
      <c r="A559" s="243"/>
      <c r="B559" s="211"/>
      <c r="C559" s="104">
        <f t="shared" si="72"/>
        <v>0</v>
      </c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04">
        <f t="shared" si="71"/>
        <v>0</v>
      </c>
      <c r="X559" s="161"/>
      <c r="Y559" s="161"/>
      <c r="Z559" s="161"/>
      <c r="AA559" s="161"/>
      <c r="AB559" s="161"/>
      <c r="AC559" s="161"/>
      <c r="AD559" s="161"/>
      <c r="AE559" s="212"/>
      <c r="AF559" s="161"/>
      <c r="AG559" s="161"/>
      <c r="AH559" s="161"/>
      <c r="AI559" s="161"/>
      <c r="AJ559" s="161"/>
      <c r="AK559" s="161"/>
      <c r="AL559" s="161"/>
      <c r="AM559" s="262"/>
      <c r="AN559" s="262"/>
      <c r="AO559" s="262"/>
      <c r="AP559" s="262"/>
      <c r="AQ559" s="262"/>
      <c r="AR559" s="263"/>
      <c r="AS559" s="264" t="str">
        <f t="shared" si="73"/>
        <v/>
      </c>
    </row>
    <row r="560" spans="1:45" s="103" customFormat="1" ht="12.75">
      <c r="A560" s="243"/>
      <c r="B560" s="211"/>
      <c r="C560" s="104">
        <f t="shared" si="72"/>
        <v>0</v>
      </c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04">
        <f t="shared" si="71"/>
        <v>0</v>
      </c>
      <c r="X560" s="161"/>
      <c r="Y560" s="161"/>
      <c r="Z560" s="161"/>
      <c r="AA560" s="161"/>
      <c r="AB560" s="161"/>
      <c r="AC560" s="161"/>
      <c r="AD560" s="161"/>
      <c r="AE560" s="212"/>
      <c r="AF560" s="161"/>
      <c r="AG560" s="161"/>
      <c r="AH560" s="161"/>
      <c r="AI560" s="161"/>
      <c r="AJ560" s="161"/>
      <c r="AK560" s="161"/>
      <c r="AL560" s="162"/>
      <c r="AM560" s="262"/>
      <c r="AN560" s="262"/>
      <c r="AO560" s="262"/>
      <c r="AP560" s="262"/>
      <c r="AQ560" s="262"/>
      <c r="AR560" s="263"/>
      <c r="AS560" s="264" t="str">
        <f t="shared" si="73"/>
        <v/>
      </c>
    </row>
    <row r="561" spans="1:45" s="103" customFormat="1" ht="12.75">
      <c r="A561" s="244"/>
      <c r="B561" s="211"/>
      <c r="C561" s="104">
        <f t="shared" si="72"/>
        <v>0</v>
      </c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04">
        <f t="shared" si="71"/>
        <v>0</v>
      </c>
      <c r="X561" s="161"/>
      <c r="Y561" s="161"/>
      <c r="Z561" s="161"/>
      <c r="AA561" s="161"/>
      <c r="AB561" s="161"/>
      <c r="AC561" s="161"/>
      <c r="AD561" s="161"/>
      <c r="AE561" s="212"/>
      <c r="AF561" s="161"/>
      <c r="AG561" s="161"/>
      <c r="AH561" s="161"/>
      <c r="AI561" s="161"/>
      <c r="AJ561" s="161"/>
      <c r="AK561" s="161"/>
      <c r="AL561" s="161"/>
      <c r="AM561" s="262"/>
      <c r="AN561" s="262"/>
      <c r="AO561" s="262"/>
      <c r="AP561" s="262"/>
      <c r="AQ561" s="262"/>
      <c r="AR561" s="263"/>
      <c r="AS561" s="264" t="str">
        <f t="shared" si="73"/>
        <v/>
      </c>
    </row>
    <row r="562" spans="1:45" s="103" customFormat="1" ht="12.75">
      <c r="A562" s="243"/>
      <c r="B562" s="211"/>
      <c r="C562" s="104">
        <f t="shared" si="72"/>
        <v>0</v>
      </c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04">
        <f t="shared" si="71"/>
        <v>0</v>
      </c>
      <c r="X562" s="161"/>
      <c r="Y562" s="161"/>
      <c r="Z562" s="161"/>
      <c r="AA562" s="161"/>
      <c r="AB562" s="161"/>
      <c r="AC562" s="161"/>
      <c r="AD562" s="161"/>
      <c r="AE562" s="212"/>
      <c r="AF562" s="161"/>
      <c r="AG562" s="161"/>
      <c r="AH562" s="161"/>
      <c r="AI562" s="161"/>
      <c r="AJ562" s="161"/>
      <c r="AK562" s="161"/>
      <c r="AL562" s="161"/>
      <c r="AM562" s="262"/>
      <c r="AN562" s="262"/>
      <c r="AO562" s="262"/>
      <c r="AP562" s="262"/>
      <c r="AQ562" s="262"/>
      <c r="AR562" s="263"/>
      <c r="AS562" s="264" t="str">
        <f t="shared" si="73"/>
        <v/>
      </c>
    </row>
    <row r="563" spans="1:45" s="103" customFormat="1" ht="12.75">
      <c r="A563" s="243"/>
      <c r="B563" s="211"/>
      <c r="C563" s="104">
        <f t="shared" si="72"/>
        <v>0</v>
      </c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04">
        <f t="shared" si="71"/>
        <v>0</v>
      </c>
      <c r="X563" s="161"/>
      <c r="Y563" s="161"/>
      <c r="Z563" s="161"/>
      <c r="AA563" s="161"/>
      <c r="AB563" s="161"/>
      <c r="AC563" s="161"/>
      <c r="AD563" s="161"/>
      <c r="AE563" s="212"/>
      <c r="AF563" s="161"/>
      <c r="AG563" s="161"/>
      <c r="AH563" s="161"/>
      <c r="AI563" s="161"/>
      <c r="AJ563" s="161"/>
      <c r="AK563" s="161"/>
      <c r="AL563" s="161"/>
      <c r="AM563" s="262"/>
      <c r="AN563" s="262"/>
      <c r="AO563" s="262"/>
      <c r="AP563" s="262"/>
      <c r="AQ563" s="262"/>
      <c r="AR563" s="263"/>
      <c r="AS563" s="264" t="str">
        <f t="shared" si="73"/>
        <v/>
      </c>
    </row>
    <row r="564" spans="1:45" s="103" customFormat="1" ht="12.75">
      <c r="A564" s="243"/>
      <c r="B564" s="211"/>
      <c r="C564" s="104">
        <f t="shared" si="72"/>
        <v>0</v>
      </c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04">
        <f t="shared" si="71"/>
        <v>0</v>
      </c>
      <c r="X564" s="161"/>
      <c r="Y564" s="161"/>
      <c r="Z564" s="161"/>
      <c r="AA564" s="161"/>
      <c r="AB564" s="161"/>
      <c r="AC564" s="161"/>
      <c r="AD564" s="161"/>
      <c r="AE564" s="212"/>
      <c r="AF564" s="161"/>
      <c r="AG564" s="161"/>
      <c r="AH564" s="161"/>
      <c r="AI564" s="161"/>
      <c r="AJ564" s="161"/>
      <c r="AK564" s="161"/>
      <c r="AL564" s="161"/>
      <c r="AM564" s="262"/>
      <c r="AN564" s="262"/>
      <c r="AO564" s="262"/>
      <c r="AP564" s="262"/>
      <c r="AQ564" s="262"/>
      <c r="AR564" s="263"/>
      <c r="AS564" s="264" t="str">
        <f t="shared" si="73"/>
        <v/>
      </c>
    </row>
    <row r="565" spans="1:45" s="103" customFormat="1" ht="12.75">
      <c r="A565" s="241"/>
      <c r="B565" s="211"/>
      <c r="C565" s="104">
        <f t="shared" si="72"/>
        <v>0</v>
      </c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04">
        <f t="shared" si="71"/>
        <v>0</v>
      </c>
      <c r="X565" s="161"/>
      <c r="Y565" s="161"/>
      <c r="Z565" s="161"/>
      <c r="AA565" s="161"/>
      <c r="AB565" s="161"/>
      <c r="AC565" s="161"/>
      <c r="AD565" s="161"/>
      <c r="AE565" s="212"/>
      <c r="AF565" s="161"/>
      <c r="AG565" s="161"/>
      <c r="AH565" s="161"/>
      <c r="AI565" s="161"/>
      <c r="AJ565" s="161"/>
      <c r="AK565" s="161"/>
      <c r="AL565" s="161"/>
      <c r="AM565" s="262"/>
      <c r="AN565" s="262"/>
      <c r="AO565" s="262"/>
      <c r="AP565" s="262"/>
      <c r="AQ565" s="262"/>
      <c r="AR565" s="263"/>
      <c r="AS565" s="264" t="str">
        <f t="shared" si="73"/>
        <v/>
      </c>
    </row>
    <row r="566" spans="1:45" s="103" customFormat="1" ht="12.75">
      <c r="A566" s="241"/>
      <c r="B566" s="211"/>
      <c r="C566" s="104">
        <f t="shared" si="72"/>
        <v>0</v>
      </c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04">
        <f t="shared" si="71"/>
        <v>0</v>
      </c>
      <c r="X566" s="161"/>
      <c r="Y566" s="161"/>
      <c r="Z566" s="161"/>
      <c r="AA566" s="161"/>
      <c r="AB566" s="161"/>
      <c r="AC566" s="161"/>
      <c r="AD566" s="161"/>
      <c r="AE566" s="212"/>
      <c r="AF566" s="161"/>
      <c r="AG566" s="161"/>
      <c r="AH566" s="161"/>
      <c r="AI566" s="161"/>
      <c r="AJ566" s="161"/>
      <c r="AK566" s="161"/>
      <c r="AL566" s="161"/>
      <c r="AM566" s="262"/>
      <c r="AN566" s="262"/>
      <c r="AO566" s="262"/>
      <c r="AP566" s="262"/>
      <c r="AQ566" s="262"/>
      <c r="AR566" s="263"/>
      <c r="AS566" s="264" t="str">
        <f t="shared" si="73"/>
        <v/>
      </c>
    </row>
    <row r="567" spans="1:45" s="103" customFormat="1" ht="12.75">
      <c r="A567" s="241"/>
      <c r="B567" s="211"/>
      <c r="C567" s="104">
        <f t="shared" si="72"/>
        <v>0</v>
      </c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04">
        <f t="shared" si="71"/>
        <v>0</v>
      </c>
      <c r="X567" s="161"/>
      <c r="Y567" s="161"/>
      <c r="Z567" s="161"/>
      <c r="AA567" s="161"/>
      <c r="AB567" s="161"/>
      <c r="AC567" s="161"/>
      <c r="AD567" s="161"/>
      <c r="AE567" s="212"/>
      <c r="AF567" s="161"/>
      <c r="AG567" s="161"/>
      <c r="AH567" s="161"/>
      <c r="AI567" s="161"/>
      <c r="AJ567" s="161"/>
      <c r="AK567" s="161"/>
      <c r="AL567" s="161"/>
      <c r="AM567" s="262"/>
      <c r="AN567" s="262"/>
      <c r="AO567" s="262"/>
      <c r="AP567" s="262"/>
      <c r="AQ567" s="262"/>
      <c r="AR567" s="263"/>
      <c r="AS567" s="264" t="str">
        <f t="shared" si="73"/>
        <v/>
      </c>
    </row>
    <row r="568" spans="1:45" s="103" customFormat="1" ht="12.75">
      <c r="A568" s="236"/>
      <c r="B568" s="211"/>
      <c r="C568" s="104">
        <f t="shared" si="72"/>
        <v>0</v>
      </c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04">
        <f t="shared" si="71"/>
        <v>0</v>
      </c>
      <c r="X568" s="161"/>
      <c r="Y568" s="161"/>
      <c r="Z568" s="161"/>
      <c r="AA568" s="161"/>
      <c r="AB568" s="161"/>
      <c r="AC568" s="161"/>
      <c r="AD568" s="161"/>
      <c r="AE568" s="212"/>
      <c r="AF568" s="161"/>
      <c r="AG568" s="161"/>
      <c r="AH568" s="161"/>
      <c r="AI568" s="161"/>
      <c r="AJ568" s="161"/>
      <c r="AK568" s="161"/>
      <c r="AL568" s="161"/>
      <c r="AM568" s="262"/>
      <c r="AN568" s="262"/>
      <c r="AO568" s="262"/>
      <c r="AP568" s="262"/>
      <c r="AQ568" s="262"/>
      <c r="AR568" s="263"/>
      <c r="AS568" s="264" t="str">
        <f t="shared" si="73"/>
        <v/>
      </c>
    </row>
    <row r="569" spans="1:45" s="103" customFormat="1" ht="12.75">
      <c r="A569" s="241"/>
      <c r="B569" s="211"/>
      <c r="C569" s="104">
        <f t="shared" si="72"/>
        <v>0</v>
      </c>
      <c r="D569" s="29"/>
      <c r="E569" s="29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04">
        <f t="shared" si="71"/>
        <v>0</v>
      </c>
      <c r="X569" s="161"/>
      <c r="Y569" s="161"/>
      <c r="Z569" s="161"/>
      <c r="AA569" s="161"/>
      <c r="AB569" s="161"/>
      <c r="AC569" s="161"/>
      <c r="AD569" s="161"/>
      <c r="AE569" s="212"/>
      <c r="AF569" s="161"/>
      <c r="AG569" s="161"/>
      <c r="AH569" s="161"/>
      <c r="AI569" s="161"/>
      <c r="AJ569" s="161"/>
      <c r="AK569" s="161"/>
      <c r="AL569" s="161"/>
      <c r="AM569" s="262"/>
      <c r="AN569" s="262"/>
      <c r="AO569" s="262"/>
      <c r="AP569" s="262"/>
      <c r="AQ569" s="262"/>
      <c r="AR569" s="263"/>
      <c r="AS569" s="264" t="str">
        <f t="shared" si="73"/>
        <v/>
      </c>
    </row>
    <row r="570" spans="1:45" s="9" customFormat="1" ht="12.75">
      <c r="A570" s="243"/>
      <c r="B570" s="211"/>
      <c r="C570" s="104">
        <f t="shared" si="72"/>
        <v>0</v>
      </c>
      <c r="D570" s="29"/>
      <c r="E570" s="29"/>
      <c r="F570" s="214"/>
      <c r="G570" s="214"/>
      <c r="H570" s="214"/>
      <c r="I570" s="214"/>
      <c r="J570" s="214"/>
      <c r="K570" s="214"/>
      <c r="L570" s="214"/>
      <c r="M570" s="214"/>
      <c r="N570" s="214"/>
      <c r="O570" s="214"/>
      <c r="P570" s="214"/>
      <c r="Q570" s="214"/>
      <c r="R570" s="214"/>
      <c r="S570" s="214"/>
      <c r="T570" s="214"/>
      <c r="U570" s="214"/>
      <c r="V570" s="214"/>
      <c r="W570" s="104">
        <f t="shared" si="71"/>
        <v>0</v>
      </c>
      <c r="X570" s="214"/>
      <c r="Y570" s="214"/>
      <c r="Z570" s="214"/>
      <c r="AA570" s="214"/>
      <c r="AB570" s="214"/>
      <c r="AC570" s="214"/>
      <c r="AD570" s="214"/>
      <c r="AE570" s="212"/>
      <c r="AF570" s="214"/>
      <c r="AG570" s="214"/>
      <c r="AH570" s="214"/>
      <c r="AI570" s="214"/>
      <c r="AJ570" s="214"/>
      <c r="AK570" s="214"/>
      <c r="AL570" s="162"/>
      <c r="AM570" s="262"/>
      <c r="AN570" s="262"/>
      <c r="AO570" s="262"/>
      <c r="AP570" s="262"/>
      <c r="AQ570" s="262"/>
      <c r="AR570" s="263"/>
      <c r="AS570" s="264" t="str">
        <f t="shared" si="73"/>
        <v/>
      </c>
    </row>
    <row r="571" spans="1:45" s="9" customFormat="1" ht="12.75">
      <c r="A571" s="246"/>
      <c r="B571" s="211"/>
      <c r="C571" s="104">
        <f t="shared" si="72"/>
        <v>0</v>
      </c>
      <c r="D571" s="29"/>
      <c r="E571" s="29"/>
      <c r="F571" s="214"/>
      <c r="G571" s="214"/>
      <c r="H571" s="214"/>
      <c r="I571" s="214"/>
      <c r="J571" s="214"/>
      <c r="K571" s="214"/>
      <c r="L571" s="214"/>
      <c r="M571" s="214"/>
      <c r="N571" s="214"/>
      <c r="O571" s="214"/>
      <c r="P571" s="214"/>
      <c r="Q571" s="214"/>
      <c r="R571" s="214"/>
      <c r="S571" s="214"/>
      <c r="T571" s="214"/>
      <c r="U571" s="214"/>
      <c r="V571" s="214"/>
      <c r="W571" s="104">
        <f t="shared" si="71"/>
        <v>0</v>
      </c>
      <c r="X571" s="214"/>
      <c r="Y571" s="214"/>
      <c r="Z571" s="214"/>
      <c r="AA571" s="214"/>
      <c r="AB571" s="214"/>
      <c r="AC571" s="214"/>
      <c r="AD571" s="214"/>
      <c r="AE571" s="212"/>
      <c r="AF571" s="214"/>
      <c r="AG571" s="214"/>
      <c r="AH571" s="214"/>
      <c r="AI571" s="214"/>
      <c r="AJ571" s="214"/>
      <c r="AK571" s="214"/>
      <c r="AL571" s="161"/>
      <c r="AM571" s="262"/>
      <c r="AN571" s="262"/>
      <c r="AO571" s="262"/>
      <c r="AP571" s="262"/>
      <c r="AQ571" s="262"/>
      <c r="AR571" s="263"/>
      <c r="AS571" s="264" t="str">
        <f t="shared" si="73"/>
        <v/>
      </c>
    </row>
    <row r="572" spans="1:45" s="9" customFormat="1" ht="12.75">
      <c r="A572" s="236"/>
      <c r="B572" s="211"/>
      <c r="C572" s="104">
        <f t="shared" si="72"/>
        <v>0</v>
      </c>
      <c r="D572" s="29"/>
      <c r="E572" s="29"/>
      <c r="F572" s="214"/>
      <c r="G572" s="214"/>
      <c r="H572" s="214"/>
      <c r="I572" s="214"/>
      <c r="J572" s="214"/>
      <c r="K572" s="214"/>
      <c r="L572" s="214"/>
      <c r="M572" s="214"/>
      <c r="N572" s="214"/>
      <c r="O572" s="214"/>
      <c r="P572" s="214"/>
      <c r="Q572" s="214"/>
      <c r="R572" s="214"/>
      <c r="S572" s="214"/>
      <c r="T572" s="214"/>
      <c r="U572" s="214"/>
      <c r="V572" s="214"/>
      <c r="W572" s="104">
        <f t="shared" si="71"/>
        <v>0</v>
      </c>
      <c r="X572" s="214"/>
      <c r="Y572" s="214"/>
      <c r="Z572" s="214"/>
      <c r="AA572" s="214"/>
      <c r="AB572" s="214"/>
      <c r="AC572" s="214"/>
      <c r="AD572" s="214"/>
      <c r="AE572" s="212"/>
      <c r="AF572" s="214"/>
      <c r="AG572" s="214"/>
      <c r="AH572" s="214"/>
      <c r="AI572" s="214"/>
      <c r="AJ572" s="214"/>
      <c r="AK572" s="214"/>
      <c r="AL572" s="161"/>
      <c r="AM572" s="262"/>
      <c r="AN572" s="262"/>
      <c r="AO572" s="262"/>
      <c r="AP572" s="262"/>
      <c r="AQ572" s="262"/>
      <c r="AR572" s="263"/>
      <c r="AS572" s="264" t="str">
        <f t="shared" si="73"/>
        <v/>
      </c>
    </row>
    <row r="573" spans="1:45" s="9" customFormat="1" ht="12.75">
      <c r="A573" s="246"/>
      <c r="B573" s="211"/>
      <c r="C573" s="212"/>
      <c r="D573" s="29"/>
      <c r="E573" s="29"/>
      <c r="F573" s="214"/>
      <c r="G573" s="214"/>
      <c r="H573" s="214"/>
      <c r="I573" s="214"/>
      <c r="J573" s="214"/>
      <c r="K573" s="214"/>
      <c r="L573" s="214"/>
      <c r="M573" s="214"/>
      <c r="N573" s="214"/>
      <c r="O573" s="214"/>
      <c r="P573" s="214"/>
      <c r="Q573" s="214"/>
      <c r="R573" s="214"/>
      <c r="S573" s="214"/>
      <c r="T573" s="214"/>
      <c r="U573" s="214"/>
      <c r="V573" s="214"/>
      <c r="W573" s="104">
        <f t="shared" si="71"/>
        <v>0</v>
      </c>
      <c r="X573" s="214"/>
      <c r="Y573" s="214"/>
      <c r="Z573" s="214"/>
      <c r="AA573" s="214"/>
      <c r="AB573" s="214"/>
      <c r="AC573" s="214"/>
      <c r="AD573" s="214"/>
      <c r="AE573" s="212"/>
      <c r="AF573" s="214"/>
      <c r="AG573" s="214"/>
      <c r="AH573" s="214"/>
      <c r="AI573" s="214"/>
      <c r="AJ573" s="214"/>
      <c r="AK573" s="214"/>
      <c r="AL573" s="162"/>
      <c r="AM573" s="262"/>
      <c r="AN573" s="262"/>
      <c r="AO573" s="262"/>
      <c r="AP573" s="262"/>
      <c r="AQ573" s="262"/>
      <c r="AR573" s="263"/>
      <c r="AS573" s="264" t="str">
        <f t="shared" si="73"/>
        <v/>
      </c>
    </row>
    <row r="574" spans="1:45" s="9" customFormat="1" ht="12.75">
      <c r="A574" s="244"/>
      <c r="B574" s="187"/>
      <c r="C574" s="212"/>
      <c r="D574" s="29"/>
      <c r="E574" s="29"/>
      <c r="F574" s="214"/>
      <c r="G574" s="214"/>
      <c r="H574" s="214"/>
      <c r="I574" s="214"/>
      <c r="J574" s="214"/>
      <c r="K574" s="214"/>
      <c r="L574" s="214"/>
      <c r="M574" s="214"/>
      <c r="N574" s="214"/>
      <c r="O574" s="214"/>
      <c r="P574" s="214"/>
      <c r="Q574" s="214"/>
      <c r="R574" s="214"/>
      <c r="S574" s="214"/>
      <c r="T574" s="214"/>
      <c r="U574" s="214"/>
      <c r="V574" s="214"/>
      <c r="W574" s="212"/>
      <c r="X574" s="214"/>
      <c r="Y574" s="214"/>
      <c r="Z574" s="214"/>
      <c r="AA574" s="214"/>
      <c r="AB574" s="214"/>
      <c r="AC574" s="214"/>
      <c r="AD574" s="214"/>
      <c r="AE574" s="212"/>
      <c r="AF574" s="214"/>
      <c r="AG574" s="214"/>
      <c r="AH574" s="214"/>
      <c r="AI574" s="214"/>
      <c r="AJ574" s="214"/>
      <c r="AK574" s="214"/>
      <c r="AL574" s="161"/>
      <c r="AM574" s="262"/>
      <c r="AN574" s="262"/>
      <c r="AO574" s="262"/>
      <c r="AP574" s="262"/>
      <c r="AQ574" s="262"/>
      <c r="AR574" s="263"/>
      <c r="AS574" s="264" t="str">
        <f t="shared" si="73"/>
        <v/>
      </c>
    </row>
    <row r="575" spans="1:45" s="9" customFormat="1" ht="12.75">
      <c r="A575" s="241"/>
      <c r="B575" s="187"/>
      <c r="C575" s="212"/>
      <c r="D575" s="29"/>
      <c r="E575" s="29"/>
      <c r="F575" s="214"/>
      <c r="G575" s="214"/>
      <c r="H575" s="214"/>
      <c r="I575" s="214"/>
      <c r="J575" s="214"/>
      <c r="K575" s="214"/>
      <c r="L575" s="214"/>
      <c r="M575" s="214"/>
      <c r="N575" s="214"/>
      <c r="O575" s="214"/>
      <c r="P575" s="214"/>
      <c r="Q575" s="214"/>
      <c r="R575" s="214"/>
      <c r="S575" s="214"/>
      <c r="T575" s="214"/>
      <c r="U575" s="214"/>
      <c r="V575" s="214"/>
      <c r="W575" s="212"/>
      <c r="X575" s="214"/>
      <c r="Y575" s="214"/>
      <c r="Z575" s="214"/>
      <c r="AA575" s="214"/>
      <c r="AB575" s="214"/>
      <c r="AC575" s="214"/>
      <c r="AD575" s="214"/>
      <c r="AE575" s="212"/>
      <c r="AF575" s="214"/>
      <c r="AG575" s="214"/>
      <c r="AH575" s="214"/>
      <c r="AI575" s="214"/>
      <c r="AJ575" s="214"/>
      <c r="AK575" s="214"/>
      <c r="AL575" s="161"/>
      <c r="AM575" s="262"/>
      <c r="AN575" s="262"/>
      <c r="AO575" s="262"/>
      <c r="AP575" s="262"/>
      <c r="AQ575" s="262"/>
      <c r="AR575" s="263"/>
      <c r="AS575" s="264" t="str">
        <f t="shared" si="73"/>
        <v/>
      </c>
    </row>
    <row r="576" spans="1:45" s="9" customFormat="1" ht="12.75">
      <c r="A576" s="241"/>
      <c r="B576" s="187"/>
      <c r="C576" s="212"/>
      <c r="D576" s="29"/>
      <c r="E576" s="29"/>
      <c r="F576" s="214"/>
      <c r="G576" s="214"/>
      <c r="H576" s="214"/>
      <c r="I576" s="214"/>
      <c r="J576" s="214"/>
      <c r="K576" s="214"/>
      <c r="L576" s="214"/>
      <c r="M576" s="214"/>
      <c r="N576" s="214"/>
      <c r="O576" s="214"/>
      <c r="P576" s="214"/>
      <c r="Q576" s="214"/>
      <c r="R576" s="214"/>
      <c r="S576" s="214"/>
      <c r="T576" s="214"/>
      <c r="U576" s="214"/>
      <c r="V576" s="214"/>
      <c r="W576" s="212"/>
      <c r="X576" s="214"/>
      <c r="Y576" s="214"/>
      <c r="Z576" s="214"/>
      <c r="AA576" s="214"/>
      <c r="AB576" s="214"/>
      <c r="AC576" s="214"/>
      <c r="AD576" s="214"/>
      <c r="AE576" s="212"/>
      <c r="AF576" s="214"/>
      <c r="AG576" s="214"/>
      <c r="AH576" s="214"/>
      <c r="AI576" s="214"/>
      <c r="AJ576" s="214"/>
      <c r="AK576" s="214"/>
      <c r="AL576" s="161"/>
      <c r="AM576" s="262"/>
      <c r="AN576" s="262"/>
      <c r="AO576" s="262"/>
      <c r="AP576" s="262"/>
      <c r="AQ576" s="262"/>
      <c r="AR576" s="263"/>
      <c r="AS576" s="264" t="str">
        <f t="shared" si="73"/>
        <v/>
      </c>
    </row>
    <row r="577" spans="1:45" s="9" customFormat="1" ht="12.75">
      <c r="A577" s="241"/>
      <c r="B577" s="187"/>
      <c r="C577" s="212"/>
      <c r="D577" s="29"/>
      <c r="E577" s="29"/>
      <c r="F577" s="214"/>
      <c r="G577" s="214"/>
      <c r="H577" s="214"/>
      <c r="I577" s="214"/>
      <c r="J577" s="214"/>
      <c r="K577" s="214"/>
      <c r="L577" s="214"/>
      <c r="M577" s="214"/>
      <c r="N577" s="214"/>
      <c r="O577" s="214"/>
      <c r="P577" s="214"/>
      <c r="Q577" s="214"/>
      <c r="R577" s="214"/>
      <c r="S577" s="214"/>
      <c r="T577" s="214"/>
      <c r="U577" s="214"/>
      <c r="V577" s="214"/>
      <c r="W577" s="212"/>
      <c r="X577" s="214"/>
      <c r="Y577" s="214"/>
      <c r="Z577" s="214"/>
      <c r="AA577" s="214"/>
      <c r="AB577" s="214"/>
      <c r="AC577" s="214"/>
      <c r="AD577" s="214"/>
      <c r="AE577" s="212"/>
      <c r="AF577" s="214"/>
      <c r="AG577" s="214"/>
      <c r="AH577" s="214"/>
      <c r="AI577" s="214"/>
      <c r="AJ577" s="214"/>
      <c r="AK577" s="214"/>
      <c r="AL577" s="162"/>
      <c r="AM577" s="262"/>
      <c r="AN577" s="262"/>
      <c r="AO577" s="262"/>
      <c r="AP577" s="262"/>
      <c r="AQ577" s="262"/>
      <c r="AR577" s="263"/>
      <c r="AS577" s="264" t="str">
        <f t="shared" si="73"/>
        <v/>
      </c>
    </row>
    <row r="578" spans="1:45" s="9" customFormat="1" ht="12.75">
      <c r="A578" s="241"/>
      <c r="B578" s="187"/>
      <c r="C578" s="212"/>
      <c r="D578" s="29"/>
      <c r="E578" s="29"/>
      <c r="F578" s="214"/>
      <c r="G578" s="214"/>
      <c r="H578" s="214"/>
      <c r="I578" s="214"/>
      <c r="J578" s="214"/>
      <c r="K578" s="214"/>
      <c r="L578" s="214"/>
      <c r="M578" s="214"/>
      <c r="N578" s="214"/>
      <c r="O578" s="214"/>
      <c r="P578" s="214"/>
      <c r="Q578" s="214"/>
      <c r="R578" s="214"/>
      <c r="S578" s="214"/>
      <c r="T578" s="214"/>
      <c r="U578" s="214"/>
      <c r="V578" s="214"/>
      <c r="W578" s="212"/>
      <c r="X578" s="214"/>
      <c r="Y578" s="214"/>
      <c r="Z578" s="214"/>
      <c r="AA578" s="214"/>
      <c r="AB578" s="214"/>
      <c r="AC578" s="214"/>
      <c r="AD578" s="214"/>
      <c r="AE578" s="212"/>
      <c r="AF578" s="214"/>
      <c r="AG578" s="214"/>
      <c r="AH578" s="214"/>
      <c r="AI578" s="214"/>
      <c r="AJ578" s="214"/>
      <c r="AK578" s="214"/>
      <c r="AL578" s="161"/>
      <c r="AM578" s="262"/>
      <c r="AN578" s="262"/>
      <c r="AO578" s="262"/>
      <c r="AP578" s="262"/>
      <c r="AQ578" s="262"/>
      <c r="AR578" s="263"/>
      <c r="AS578" s="264" t="str">
        <f t="shared" si="73"/>
        <v/>
      </c>
    </row>
    <row r="579" spans="1:45" s="9" customFormat="1" ht="12.75">
      <c r="A579" s="241"/>
      <c r="B579" s="187"/>
      <c r="C579" s="212"/>
      <c r="D579" s="29"/>
      <c r="E579" s="29"/>
      <c r="F579" s="214"/>
      <c r="G579" s="214"/>
      <c r="H579" s="214"/>
      <c r="I579" s="214"/>
      <c r="J579" s="214"/>
      <c r="K579" s="214"/>
      <c r="L579" s="214"/>
      <c r="M579" s="214"/>
      <c r="N579" s="214"/>
      <c r="O579" s="214"/>
      <c r="P579" s="214"/>
      <c r="Q579" s="214"/>
      <c r="R579" s="214"/>
      <c r="S579" s="214"/>
      <c r="T579" s="214"/>
      <c r="U579" s="214"/>
      <c r="V579" s="214"/>
      <c r="W579" s="212"/>
      <c r="X579" s="214"/>
      <c r="Y579" s="214"/>
      <c r="Z579" s="214"/>
      <c r="AA579" s="214"/>
      <c r="AB579" s="214"/>
      <c r="AC579" s="214"/>
      <c r="AD579" s="214"/>
      <c r="AE579" s="212"/>
      <c r="AF579" s="214"/>
      <c r="AG579" s="214"/>
      <c r="AH579" s="214"/>
      <c r="AI579" s="214"/>
      <c r="AJ579" s="214"/>
      <c r="AK579" s="214"/>
      <c r="AL579" s="162"/>
      <c r="AM579" s="262"/>
      <c r="AN579" s="262"/>
      <c r="AO579" s="262"/>
      <c r="AP579" s="262"/>
      <c r="AQ579" s="262"/>
      <c r="AR579" s="263"/>
      <c r="AS579" s="264" t="str">
        <f t="shared" si="73"/>
        <v/>
      </c>
    </row>
    <row r="580" spans="1:45" s="9" customFormat="1" ht="12.75">
      <c r="A580" s="241"/>
      <c r="B580" s="187"/>
      <c r="C580" s="212"/>
      <c r="D580" s="29"/>
      <c r="E580" s="29"/>
      <c r="F580" s="214"/>
      <c r="G580" s="214"/>
      <c r="H580" s="214"/>
      <c r="I580" s="214"/>
      <c r="J580" s="214"/>
      <c r="K580" s="214"/>
      <c r="L580" s="214"/>
      <c r="M580" s="214"/>
      <c r="N580" s="214"/>
      <c r="O580" s="214"/>
      <c r="P580" s="214"/>
      <c r="Q580" s="214"/>
      <c r="R580" s="214"/>
      <c r="S580" s="214"/>
      <c r="T580" s="214"/>
      <c r="U580" s="214"/>
      <c r="V580" s="214"/>
      <c r="W580" s="212"/>
      <c r="X580" s="214"/>
      <c r="Y580" s="214"/>
      <c r="Z580" s="214"/>
      <c r="AA580" s="214"/>
      <c r="AB580" s="214"/>
      <c r="AC580" s="214"/>
      <c r="AD580" s="214"/>
      <c r="AE580" s="212"/>
      <c r="AF580" s="214"/>
      <c r="AG580" s="214"/>
      <c r="AH580" s="214"/>
      <c r="AI580" s="214"/>
      <c r="AJ580" s="214"/>
      <c r="AK580" s="214"/>
      <c r="AL580" s="162"/>
      <c r="AM580" s="6"/>
      <c r="AN580" s="6"/>
      <c r="AO580" s="6"/>
      <c r="AP580" s="6"/>
      <c r="AQ580" s="6"/>
      <c r="AR580" s="169"/>
      <c r="AS580" s="170" t="str">
        <f t="shared" si="73"/>
        <v/>
      </c>
    </row>
    <row r="581" spans="1:45" s="9" customFormat="1" ht="12.75">
      <c r="A581" s="240"/>
      <c r="B581" s="187"/>
      <c r="C581" s="212"/>
      <c r="D581" s="29"/>
      <c r="E581" s="29"/>
      <c r="F581" s="214"/>
      <c r="G581" s="214"/>
      <c r="H581" s="214"/>
      <c r="I581" s="214"/>
      <c r="J581" s="214"/>
      <c r="K581" s="214"/>
      <c r="L581" s="214"/>
      <c r="M581" s="214"/>
      <c r="N581" s="214"/>
      <c r="O581" s="214"/>
      <c r="P581" s="214"/>
      <c r="Q581" s="214"/>
      <c r="R581" s="214"/>
      <c r="S581" s="214"/>
      <c r="T581" s="214"/>
      <c r="U581" s="214"/>
      <c r="V581" s="214"/>
      <c r="W581" s="212"/>
      <c r="X581" s="214"/>
      <c r="Y581" s="214"/>
      <c r="Z581" s="214"/>
      <c r="AA581" s="214"/>
      <c r="AB581" s="214"/>
      <c r="AC581" s="214"/>
      <c r="AD581" s="214"/>
      <c r="AE581" s="212"/>
      <c r="AF581" s="214"/>
      <c r="AG581" s="214"/>
      <c r="AH581" s="214"/>
      <c r="AI581" s="214"/>
      <c r="AJ581" s="214"/>
      <c r="AK581" s="214"/>
      <c r="AL581" s="161"/>
      <c r="AM581" s="6"/>
      <c r="AN581" s="6"/>
      <c r="AO581" s="6"/>
      <c r="AP581" s="6"/>
      <c r="AQ581" s="6"/>
      <c r="AR581" s="169"/>
      <c r="AS581" s="170" t="str">
        <f t="shared" si="73"/>
        <v/>
      </c>
    </row>
    <row r="582" spans="1:45" s="9" customFormat="1" ht="12.75">
      <c r="A582" s="240"/>
      <c r="B582" s="187"/>
      <c r="C582" s="212"/>
      <c r="D582" s="29"/>
      <c r="E582" s="29"/>
      <c r="F582" s="214"/>
      <c r="G582" s="214"/>
      <c r="H582" s="214"/>
      <c r="I582" s="214"/>
      <c r="J582" s="214"/>
      <c r="K582" s="214"/>
      <c r="L582" s="214"/>
      <c r="M582" s="214"/>
      <c r="N582" s="214"/>
      <c r="O582" s="214"/>
      <c r="P582" s="214"/>
      <c r="Q582" s="214"/>
      <c r="R582" s="214"/>
      <c r="S582" s="214"/>
      <c r="T582" s="214"/>
      <c r="U582" s="214"/>
      <c r="V582" s="214"/>
      <c r="W582" s="212"/>
      <c r="X582" s="214"/>
      <c r="Y582" s="214"/>
      <c r="Z582" s="214"/>
      <c r="AA582" s="214"/>
      <c r="AB582" s="214"/>
      <c r="AC582" s="214"/>
      <c r="AD582" s="214"/>
      <c r="AE582" s="212"/>
      <c r="AF582" s="214"/>
      <c r="AG582" s="214"/>
      <c r="AH582" s="214"/>
      <c r="AI582" s="214"/>
      <c r="AJ582" s="214"/>
      <c r="AK582" s="214"/>
      <c r="AL582" s="161"/>
      <c r="AM582" s="6"/>
      <c r="AN582" s="6"/>
      <c r="AO582" s="6"/>
      <c r="AP582" s="6"/>
      <c r="AQ582" s="6"/>
      <c r="AR582" s="169"/>
      <c r="AS582" s="170" t="str">
        <f t="shared" si="73"/>
        <v/>
      </c>
    </row>
    <row r="583" spans="1:45" s="9" customFormat="1" ht="12.75">
      <c r="A583" s="243"/>
      <c r="B583" s="187"/>
      <c r="C583" s="212"/>
      <c r="D583" s="29"/>
      <c r="E583" s="29"/>
      <c r="F583" s="214"/>
      <c r="G583" s="214"/>
      <c r="H583" s="214"/>
      <c r="I583" s="214"/>
      <c r="J583" s="214"/>
      <c r="K583" s="214"/>
      <c r="L583" s="214"/>
      <c r="M583" s="214"/>
      <c r="N583" s="214"/>
      <c r="O583" s="214"/>
      <c r="P583" s="214"/>
      <c r="Q583" s="214"/>
      <c r="R583" s="214"/>
      <c r="S583" s="214"/>
      <c r="T583" s="214"/>
      <c r="U583" s="214"/>
      <c r="V583" s="214"/>
      <c r="W583" s="212"/>
      <c r="X583" s="214"/>
      <c r="Y583" s="214"/>
      <c r="Z583" s="214"/>
      <c r="AA583" s="214"/>
      <c r="AB583" s="214"/>
      <c r="AC583" s="214"/>
      <c r="AD583" s="214"/>
      <c r="AE583" s="212"/>
      <c r="AF583" s="214"/>
      <c r="AG583" s="214"/>
      <c r="AH583" s="214"/>
      <c r="AI583" s="214"/>
      <c r="AJ583" s="214"/>
      <c r="AK583" s="214"/>
      <c r="AL583" s="161"/>
      <c r="AM583" s="6"/>
      <c r="AN583" s="6"/>
      <c r="AO583" s="6"/>
      <c r="AP583" s="6"/>
      <c r="AQ583" s="6"/>
      <c r="AR583" s="169"/>
      <c r="AS583" s="170" t="str">
        <f t="shared" si="73"/>
        <v/>
      </c>
    </row>
    <row r="584" spans="1:45" s="9" customFormat="1" ht="12.75">
      <c r="A584" s="242"/>
      <c r="B584" s="187"/>
      <c r="C584" s="212"/>
      <c r="D584" s="29"/>
      <c r="E584" s="29"/>
      <c r="F584" s="214"/>
      <c r="G584" s="214"/>
      <c r="H584" s="214"/>
      <c r="I584" s="214"/>
      <c r="J584" s="214"/>
      <c r="K584" s="214"/>
      <c r="L584" s="214"/>
      <c r="M584" s="214"/>
      <c r="N584" s="214"/>
      <c r="O584" s="214"/>
      <c r="P584" s="214"/>
      <c r="Q584" s="214"/>
      <c r="R584" s="214"/>
      <c r="S584" s="214"/>
      <c r="T584" s="214"/>
      <c r="U584" s="214"/>
      <c r="V584" s="214"/>
      <c r="W584" s="212"/>
      <c r="X584" s="214"/>
      <c r="Y584" s="214"/>
      <c r="Z584" s="214"/>
      <c r="AA584" s="214"/>
      <c r="AB584" s="214"/>
      <c r="AC584" s="214"/>
      <c r="AD584" s="214"/>
      <c r="AE584" s="212"/>
      <c r="AF584" s="214"/>
      <c r="AG584" s="214"/>
      <c r="AH584" s="214"/>
      <c r="AI584" s="214"/>
      <c r="AJ584" s="214"/>
      <c r="AK584" s="214"/>
      <c r="AL584" s="162"/>
      <c r="AM584" s="6"/>
      <c r="AN584" s="6"/>
      <c r="AO584" s="6"/>
      <c r="AP584" s="6"/>
      <c r="AQ584" s="6"/>
      <c r="AR584" s="169"/>
      <c r="AS584" s="170" t="str">
        <f t="shared" si="73"/>
        <v/>
      </c>
    </row>
    <row r="585" spans="1:45" s="9" customFormat="1" ht="12.75">
      <c r="A585" s="242"/>
      <c r="B585" s="187"/>
      <c r="C585" s="212"/>
      <c r="D585" s="29"/>
      <c r="E585" s="29"/>
      <c r="F585" s="214"/>
      <c r="G585" s="214"/>
      <c r="H585" s="214"/>
      <c r="I585" s="214"/>
      <c r="J585" s="214"/>
      <c r="K585" s="214"/>
      <c r="L585" s="214"/>
      <c r="M585" s="214"/>
      <c r="N585" s="214"/>
      <c r="O585" s="214"/>
      <c r="P585" s="214"/>
      <c r="Q585" s="214"/>
      <c r="R585" s="214"/>
      <c r="S585" s="214"/>
      <c r="T585" s="214"/>
      <c r="U585" s="214"/>
      <c r="V585" s="214"/>
      <c r="W585" s="212"/>
      <c r="X585" s="214"/>
      <c r="Y585" s="214"/>
      <c r="Z585" s="214"/>
      <c r="AA585" s="214"/>
      <c r="AB585" s="214"/>
      <c r="AC585" s="214"/>
      <c r="AD585" s="214"/>
      <c r="AE585" s="212"/>
      <c r="AF585" s="214"/>
      <c r="AG585" s="214"/>
      <c r="AH585" s="214"/>
      <c r="AI585" s="214"/>
      <c r="AJ585" s="214"/>
      <c r="AK585" s="214"/>
      <c r="AL585" s="162"/>
      <c r="AM585" s="6"/>
      <c r="AN585" s="6"/>
      <c r="AO585" s="6"/>
      <c r="AP585" s="6"/>
      <c r="AQ585" s="6"/>
      <c r="AR585" s="169"/>
      <c r="AS585" s="170" t="str">
        <f t="shared" si="73"/>
        <v/>
      </c>
    </row>
    <row r="586" spans="1:45" s="9" customFormat="1" ht="12.75">
      <c r="A586" s="243"/>
      <c r="B586" s="187"/>
      <c r="C586" s="212"/>
      <c r="D586" s="29"/>
      <c r="E586" s="29"/>
      <c r="F586" s="214"/>
      <c r="G586" s="214"/>
      <c r="H586" s="214"/>
      <c r="I586" s="214"/>
      <c r="J586" s="214"/>
      <c r="K586" s="214"/>
      <c r="L586" s="214"/>
      <c r="M586" s="214"/>
      <c r="N586" s="214"/>
      <c r="O586" s="214"/>
      <c r="P586" s="214"/>
      <c r="Q586" s="214"/>
      <c r="R586" s="214"/>
      <c r="S586" s="214"/>
      <c r="T586" s="214"/>
      <c r="U586" s="214"/>
      <c r="V586" s="214"/>
      <c r="W586" s="212"/>
      <c r="X586" s="214"/>
      <c r="Y586" s="214"/>
      <c r="Z586" s="214"/>
      <c r="AA586" s="214"/>
      <c r="AB586" s="214"/>
      <c r="AC586" s="214"/>
      <c r="AD586" s="214"/>
      <c r="AE586" s="212"/>
      <c r="AF586" s="214"/>
      <c r="AG586" s="214"/>
      <c r="AH586" s="214"/>
      <c r="AI586" s="214"/>
      <c r="AJ586" s="214"/>
      <c r="AK586" s="214"/>
      <c r="AL586" s="161"/>
      <c r="AM586" s="6"/>
      <c r="AN586" s="6"/>
      <c r="AO586" s="6"/>
      <c r="AP586" s="6"/>
      <c r="AQ586" s="6"/>
      <c r="AR586" s="169"/>
      <c r="AS586" s="170" t="str">
        <f t="shared" ref="AS586:AS613" si="74">CONCATENATE(B586,AL586)</f>
        <v/>
      </c>
    </row>
    <row r="587" spans="1:45" s="9" customFormat="1" ht="12.75">
      <c r="A587" s="243"/>
      <c r="B587" s="187"/>
      <c r="C587" s="212"/>
      <c r="D587" s="29"/>
      <c r="E587" s="29"/>
      <c r="F587" s="214"/>
      <c r="G587" s="214"/>
      <c r="H587" s="214"/>
      <c r="I587" s="214"/>
      <c r="J587" s="214"/>
      <c r="K587" s="214"/>
      <c r="L587" s="214"/>
      <c r="M587" s="214"/>
      <c r="N587" s="214"/>
      <c r="O587" s="214"/>
      <c r="P587" s="214"/>
      <c r="Q587" s="214"/>
      <c r="R587" s="214"/>
      <c r="S587" s="214"/>
      <c r="T587" s="214"/>
      <c r="U587" s="214"/>
      <c r="V587" s="214"/>
      <c r="W587" s="212"/>
      <c r="X587" s="214"/>
      <c r="Y587" s="214"/>
      <c r="Z587" s="214"/>
      <c r="AA587" s="214"/>
      <c r="AB587" s="214"/>
      <c r="AC587" s="214"/>
      <c r="AD587" s="214"/>
      <c r="AE587" s="212"/>
      <c r="AF587" s="214"/>
      <c r="AG587" s="214"/>
      <c r="AH587" s="214"/>
      <c r="AI587" s="214"/>
      <c r="AJ587" s="214"/>
      <c r="AK587" s="214"/>
      <c r="AL587" s="162"/>
      <c r="AM587" s="6"/>
      <c r="AN587" s="6"/>
      <c r="AO587" s="6"/>
      <c r="AP587" s="6"/>
      <c r="AQ587" s="6"/>
      <c r="AR587" s="169"/>
      <c r="AS587" s="170" t="str">
        <f t="shared" si="74"/>
        <v/>
      </c>
    </row>
    <row r="588" spans="1:45" s="9" customFormat="1" ht="12.75">
      <c r="A588" s="243"/>
      <c r="B588" s="187"/>
      <c r="C588" s="212"/>
      <c r="D588" s="29"/>
      <c r="E588" s="29"/>
      <c r="F588" s="214"/>
      <c r="G588" s="214"/>
      <c r="H588" s="214"/>
      <c r="I588" s="214"/>
      <c r="J588" s="214"/>
      <c r="K588" s="214"/>
      <c r="L588" s="214"/>
      <c r="M588" s="214"/>
      <c r="N588" s="214"/>
      <c r="O588" s="214"/>
      <c r="P588" s="214"/>
      <c r="Q588" s="214"/>
      <c r="R588" s="214"/>
      <c r="S588" s="214"/>
      <c r="T588" s="214"/>
      <c r="U588" s="214"/>
      <c r="V588" s="214"/>
      <c r="W588" s="212"/>
      <c r="X588" s="214"/>
      <c r="Y588" s="214"/>
      <c r="Z588" s="214"/>
      <c r="AA588" s="214"/>
      <c r="AB588" s="214"/>
      <c r="AC588" s="214"/>
      <c r="AD588" s="214"/>
      <c r="AE588" s="212"/>
      <c r="AF588" s="214"/>
      <c r="AG588" s="214"/>
      <c r="AH588" s="214"/>
      <c r="AI588" s="214"/>
      <c r="AJ588" s="214"/>
      <c r="AK588" s="214"/>
      <c r="AL588" s="162"/>
      <c r="AM588" s="6"/>
      <c r="AN588" s="6"/>
      <c r="AO588" s="6"/>
      <c r="AP588" s="6"/>
      <c r="AQ588" s="6"/>
      <c r="AR588" s="169"/>
      <c r="AS588" s="170" t="str">
        <f t="shared" si="74"/>
        <v/>
      </c>
    </row>
    <row r="589" spans="1:45" s="9" customFormat="1" ht="12.75">
      <c r="A589" s="243"/>
      <c r="B589" s="187"/>
      <c r="C589" s="212"/>
      <c r="D589" s="29"/>
      <c r="E589" s="29"/>
      <c r="F589" s="214"/>
      <c r="G589" s="214"/>
      <c r="H589" s="214"/>
      <c r="I589" s="214"/>
      <c r="J589" s="214"/>
      <c r="K589" s="214"/>
      <c r="L589" s="214"/>
      <c r="M589" s="214"/>
      <c r="N589" s="214"/>
      <c r="O589" s="214"/>
      <c r="P589" s="214"/>
      <c r="Q589" s="214"/>
      <c r="R589" s="214"/>
      <c r="S589" s="214"/>
      <c r="T589" s="214"/>
      <c r="U589" s="214"/>
      <c r="V589" s="214"/>
      <c r="W589" s="212"/>
      <c r="X589" s="214"/>
      <c r="Y589" s="214"/>
      <c r="Z589" s="214"/>
      <c r="AA589" s="214"/>
      <c r="AB589" s="214"/>
      <c r="AC589" s="214"/>
      <c r="AD589" s="214"/>
      <c r="AE589" s="212"/>
      <c r="AF589" s="214"/>
      <c r="AG589" s="214"/>
      <c r="AH589" s="214"/>
      <c r="AI589" s="214"/>
      <c r="AJ589" s="214"/>
      <c r="AK589" s="214"/>
      <c r="AL589" s="161"/>
      <c r="AM589" s="6"/>
      <c r="AN589" s="6"/>
      <c r="AO589" s="6"/>
      <c r="AP589" s="6"/>
      <c r="AQ589" s="6"/>
      <c r="AR589" s="169"/>
      <c r="AS589" s="170" t="str">
        <f t="shared" si="74"/>
        <v/>
      </c>
    </row>
    <row r="590" spans="1:45" s="9" customFormat="1" ht="12.75">
      <c r="A590" s="243"/>
      <c r="B590" s="187"/>
      <c r="C590" s="212"/>
      <c r="D590" s="29"/>
      <c r="E590" s="29"/>
      <c r="F590" s="214"/>
      <c r="G590" s="214"/>
      <c r="H590" s="214"/>
      <c r="I590" s="214"/>
      <c r="J590" s="214"/>
      <c r="K590" s="214"/>
      <c r="L590" s="214"/>
      <c r="M590" s="214"/>
      <c r="N590" s="214"/>
      <c r="O590" s="214"/>
      <c r="P590" s="214"/>
      <c r="Q590" s="214"/>
      <c r="R590" s="214"/>
      <c r="S590" s="214"/>
      <c r="T590" s="214"/>
      <c r="U590" s="214"/>
      <c r="V590" s="214"/>
      <c r="W590" s="212"/>
      <c r="X590" s="214"/>
      <c r="Y590" s="214"/>
      <c r="Z590" s="214"/>
      <c r="AA590" s="214"/>
      <c r="AB590" s="214"/>
      <c r="AC590" s="214"/>
      <c r="AD590" s="214"/>
      <c r="AE590" s="212"/>
      <c r="AF590" s="214"/>
      <c r="AG590" s="214"/>
      <c r="AH590" s="214"/>
      <c r="AI590" s="214"/>
      <c r="AJ590" s="214"/>
      <c r="AK590" s="214"/>
      <c r="AL590" s="162"/>
      <c r="AM590" s="6"/>
      <c r="AN590" s="6"/>
      <c r="AO590" s="6"/>
      <c r="AP590" s="6"/>
      <c r="AQ590" s="6"/>
      <c r="AR590" s="169"/>
      <c r="AS590" s="170" t="str">
        <f t="shared" si="74"/>
        <v/>
      </c>
    </row>
    <row r="591" spans="1:45" s="9" customFormat="1" ht="12.75">
      <c r="A591" s="243"/>
      <c r="B591" s="187"/>
      <c r="C591" s="214"/>
      <c r="D591" s="29"/>
      <c r="E591" s="29"/>
      <c r="F591" s="214"/>
      <c r="G591" s="214"/>
      <c r="H591" s="214"/>
      <c r="I591" s="214"/>
      <c r="J591" s="214"/>
      <c r="K591" s="214"/>
      <c r="L591" s="214"/>
      <c r="M591" s="214"/>
      <c r="N591" s="214"/>
      <c r="O591" s="214"/>
      <c r="P591" s="214"/>
      <c r="Q591" s="214"/>
      <c r="R591" s="214"/>
      <c r="S591" s="214"/>
      <c r="T591" s="214"/>
      <c r="U591" s="214"/>
      <c r="V591" s="214"/>
      <c r="W591" s="214"/>
      <c r="X591" s="214"/>
      <c r="Y591" s="214"/>
      <c r="Z591" s="214"/>
      <c r="AA591" s="214"/>
      <c r="AB591" s="214"/>
      <c r="AC591" s="214"/>
      <c r="AD591" s="214"/>
      <c r="AE591" s="214"/>
      <c r="AF591" s="214"/>
      <c r="AG591" s="214"/>
      <c r="AH591" s="214"/>
      <c r="AI591" s="214"/>
      <c r="AJ591" s="214"/>
      <c r="AK591" s="214"/>
      <c r="AL591" s="162"/>
      <c r="AM591" s="6"/>
      <c r="AN591" s="6"/>
      <c r="AO591" s="6"/>
      <c r="AP591" s="6"/>
      <c r="AQ591" s="6"/>
      <c r="AR591" s="169"/>
      <c r="AS591" s="170" t="str">
        <f t="shared" si="74"/>
        <v/>
      </c>
    </row>
    <row r="592" spans="1:45" s="9" customFormat="1" ht="12.75">
      <c r="A592" s="241"/>
      <c r="B592" s="187"/>
      <c r="C592" s="214"/>
      <c r="D592" s="29"/>
      <c r="E592" s="29"/>
      <c r="F592" s="214"/>
      <c r="G592" s="214"/>
      <c r="H592" s="214"/>
      <c r="I592" s="214"/>
      <c r="J592" s="214"/>
      <c r="K592" s="214"/>
      <c r="L592" s="214"/>
      <c r="M592" s="214"/>
      <c r="N592" s="214"/>
      <c r="O592" s="214"/>
      <c r="P592" s="214"/>
      <c r="Q592" s="214"/>
      <c r="R592" s="214"/>
      <c r="S592" s="214"/>
      <c r="T592" s="214"/>
      <c r="U592" s="214"/>
      <c r="V592" s="214"/>
      <c r="W592" s="214"/>
      <c r="X592" s="214"/>
      <c r="Y592" s="214"/>
      <c r="Z592" s="214"/>
      <c r="AA592" s="214"/>
      <c r="AB592" s="214"/>
      <c r="AC592" s="214"/>
      <c r="AD592" s="214"/>
      <c r="AE592" s="214"/>
      <c r="AF592" s="214"/>
      <c r="AG592" s="214"/>
      <c r="AH592" s="214"/>
      <c r="AI592" s="214"/>
      <c r="AJ592" s="214"/>
      <c r="AK592" s="214"/>
      <c r="AL592" s="161"/>
      <c r="AM592" s="6"/>
      <c r="AN592" s="6"/>
      <c r="AO592" s="6"/>
      <c r="AP592" s="6"/>
      <c r="AQ592" s="6"/>
      <c r="AR592" s="169"/>
      <c r="AS592" s="170" t="str">
        <f t="shared" si="74"/>
        <v/>
      </c>
    </row>
    <row r="593" spans="1:45" s="9" customFormat="1" ht="12.75">
      <c r="A593" s="243"/>
      <c r="B593" s="187"/>
      <c r="C593" s="214"/>
      <c r="D593" s="29"/>
      <c r="E593" s="29"/>
      <c r="F593" s="214"/>
      <c r="G593" s="214"/>
      <c r="H593" s="214"/>
      <c r="I593" s="214"/>
      <c r="J593" s="214"/>
      <c r="K593" s="214"/>
      <c r="L593" s="214"/>
      <c r="M593" s="214"/>
      <c r="N593" s="214"/>
      <c r="O593" s="214"/>
      <c r="P593" s="214"/>
      <c r="Q593" s="214"/>
      <c r="R593" s="214"/>
      <c r="S593" s="214"/>
      <c r="T593" s="214"/>
      <c r="U593" s="214"/>
      <c r="V593" s="214"/>
      <c r="W593" s="214"/>
      <c r="X593" s="214"/>
      <c r="Y593" s="214"/>
      <c r="Z593" s="214"/>
      <c r="AA593" s="214"/>
      <c r="AB593" s="214"/>
      <c r="AC593" s="214"/>
      <c r="AD593" s="214"/>
      <c r="AE593" s="214"/>
      <c r="AF593" s="214"/>
      <c r="AG593" s="214"/>
      <c r="AH593" s="214"/>
      <c r="AI593" s="214"/>
      <c r="AJ593" s="214"/>
      <c r="AK593" s="214"/>
      <c r="AL593" s="161"/>
      <c r="AM593" s="6"/>
      <c r="AN593" s="6"/>
      <c r="AO593" s="6"/>
      <c r="AP593" s="6"/>
      <c r="AQ593" s="6"/>
      <c r="AR593" s="169"/>
      <c r="AS593" s="170" t="str">
        <f t="shared" si="74"/>
        <v/>
      </c>
    </row>
    <row r="594" spans="1:45" s="9" customFormat="1" ht="12.75">
      <c r="A594" s="243"/>
      <c r="B594" s="187"/>
      <c r="C594" s="214"/>
      <c r="D594" s="29"/>
      <c r="E594" s="29"/>
      <c r="F594" s="214"/>
      <c r="G594" s="214"/>
      <c r="H594" s="214"/>
      <c r="I594" s="214"/>
      <c r="J594" s="214"/>
      <c r="K594" s="214"/>
      <c r="L594" s="214"/>
      <c r="M594" s="214"/>
      <c r="N594" s="214"/>
      <c r="O594" s="214"/>
      <c r="P594" s="214"/>
      <c r="Q594" s="214"/>
      <c r="R594" s="214"/>
      <c r="S594" s="214"/>
      <c r="T594" s="214"/>
      <c r="U594" s="214"/>
      <c r="V594" s="214"/>
      <c r="W594" s="214"/>
      <c r="X594" s="214"/>
      <c r="Y594" s="214"/>
      <c r="Z594" s="214"/>
      <c r="AA594" s="214"/>
      <c r="AB594" s="214"/>
      <c r="AC594" s="214"/>
      <c r="AD594" s="214"/>
      <c r="AE594" s="214"/>
      <c r="AF594" s="214"/>
      <c r="AG594" s="214"/>
      <c r="AH594" s="214"/>
      <c r="AI594" s="214"/>
      <c r="AJ594" s="214"/>
      <c r="AK594" s="214"/>
      <c r="AL594" s="161"/>
      <c r="AM594" s="6"/>
      <c r="AN594" s="6"/>
      <c r="AO594" s="6"/>
      <c r="AP594" s="6"/>
      <c r="AQ594" s="6"/>
      <c r="AR594" s="169"/>
      <c r="AS594" s="170" t="str">
        <f t="shared" si="74"/>
        <v/>
      </c>
    </row>
    <row r="595" spans="1:45" s="9" customFormat="1" ht="12.75">
      <c r="A595" s="241"/>
      <c r="B595" s="187"/>
      <c r="C595" s="214"/>
      <c r="D595" s="29"/>
      <c r="E595" s="29"/>
      <c r="F595" s="214"/>
      <c r="G595" s="214"/>
      <c r="H595" s="214"/>
      <c r="I595" s="214"/>
      <c r="J595" s="214"/>
      <c r="K595" s="214"/>
      <c r="L595" s="214"/>
      <c r="M595" s="214"/>
      <c r="N595" s="214"/>
      <c r="O595" s="214"/>
      <c r="P595" s="214"/>
      <c r="Q595" s="214"/>
      <c r="R595" s="214"/>
      <c r="S595" s="214"/>
      <c r="T595" s="214"/>
      <c r="U595" s="214"/>
      <c r="V595" s="214"/>
      <c r="W595" s="214"/>
      <c r="X595" s="214"/>
      <c r="Y595" s="214"/>
      <c r="Z595" s="214"/>
      <c r="AA595" s="214"/>
      <c r="AB595" s="214"/>
      <c r="AC595" s="214"/>
      <c r="AD595" s="214"/>
      <c r="AE595" s="214"/>
      <c r="AF595" s="214"/>
      <c r="AG595" s="214"/>
      <c r="AH595" s="214"/>
      <c r="AI595" s="214"/>
      <c r="AJ595" s="214"/>
      <c r="AK595" s="214"/>
      <c r="AL595" s="161"/>
      <c r="AM595" s="6"/>
      <c r="AN595" s="6"/>
      <c r="AO595" s="6"/>
      <c r="AP595" s="6"/>
      <c r="AQ595" s="6"/>
      <c r="AR595" s="169"/>
      <c r="AS595" s="170" t="str">
        <f t="shared" si="74"/>
        <v/>
      </c>
    </row>
    <row r="596" spans="1:45" s="9" customFormat="1" ht="12.75">
      <c r="A596" s="243"/>
      <c r="B596" s="187"/>
      <c r="C596" s="214"/>
      <c r="D596" s="29"/>
      <c r="E596" s="29"/>
      <c r="F596" s="214"/>
      <c r="G596" s="214"/>
      <c r="H596" s="214"/>
      <c r="I596" s="214"/>
      <c r="J596" s="214"/>
      <c r="K596" s="214"/>
      <c r="L596" s="214"/>
      <c r="M596" s="214"/>
      <c r="N596" s="214"/>
      <c r="O596" s="214"/>
      <c r="P596" s="214"/>
      <c r="Q596" s="214"/>
      <c r="R596" s="214"/>
      <c r="S596" s="214"/>
      <c r="T596" s="214"/>
      <c r="U596" s="214"/>
      <c r="V596" s="214"/>
      <c r="W596" s="214"/>
      <c r="X596" s="214"/>
      <c r="Y596" s="214"/>
      <c r="Z596" s="214"/>
      <c r="AA596" s="214"/>
      <c r="AB596" s="214"/>
      <c r="AC596" s="214"/>
      <c r="AD596" s="214"/>
      <c r="AE596" s="214"/>
      <c r="AF596" s="214"/>
      <c r="AG596" s="214"/>
      <c r="AH596" s="214"/>
      <c r="AI596" s="214"/>
      <c r="AJ596" s="214"/>
      <c r="AK596" s="214"/>
      <c r="AL596" s="162"/>
      <c r="AM596" s="6"/>
      <c r="AN596" s="6"/>
      <c r="AO596" s="6"/>
      <c r="AP596" s="6"/>
      <c r="AQ596" s="6"/>
      <c r="AR596" s="169"/>
      <c r="AS596" s="170" t="str">
        <f t="shared" si="74"/>
        <v/>
      </c>
    </row>
    <row r="597" spans="1:45" s="9" customFormat="1" ht="12.75">
      <c r="A597" s="242"/>
      <c r="B597" s="187"/>
      <c r="C597" s="214"/>
      <c r="D597" s="29"/>
      <c r="E597" s="29"/>
      <c r="F597" s="214"/>
      <c r="G597" s="214"/>
      <c r="H597" s="214"/>
      <c r="I597" s="214"/>
      <c r="J597" s="214"/>
      <c r="K597" s="214"/>
      <c r="L597" s="214"/>
      <c r="M597" s="214"/>
      <c r="N597" s="214"/>
      <c r="O597" s="214"/>
      <c r="P597" s="214"/>
      <c r="Q597" s="214"/>
      <c r="R597" s="214"/>
      <c r="S597" s="214"/>
      <c r="T597" s="214"/>
      <c r="U597" s="214"/>
      <c r="V597" s="214"/>
      <c r="W597" s="214"/>
      <c r="X597" s="214"/>
      <c r="Y597" s="214"/>
      <c r="Z597" s="214"/>
      <c r="AA597" s="214"/>
      <c r="AB597" s="214"/>
      <c r="AC597" s="214"/>
      <c r="AD597" s="214"/>
      <c r="AE597" s="214"/>
      <c r="AF597" s="214"/>
      <c r="AG597" s="214"/>
      <c r="AH597" s="214"/>
      <c r="AI597" s="214"/>
      <c r="AJ597" s="214"/>
      <c r="AK597" s="214"/>
      <c r="AL597" s="161"/>
      <c r="AM597" s="6"/>
      <c r="AN597" s="6"/>
      <c r="AO597" s="6"/>
      <c r="AP597" s="6"/>
      <c r="AQ597" s="6"/>
      <c r="AR597" s="169"/>
      <c r="AS597" s="170" t="str">
        <f t="shared" si="74"/>
        <v/>
      </c>
    </row>
    <row r="598" spans="1:45" s="9" customFormat="1" ht="12.75">
      <c r="A598" s="247"/>
      <c r="B598" s="187"/>
      <c r="C598" s="214"/>
      <c r="D598" s="29"/>
      <c r="E598" s="29"/>
      <c r="F598" s="214"/>
      <c r="G598" s="214"/>
      <c r="H598" s="214"/>
      <c r="I598" s="214"/>
      <c r="J598" s="214"/>
      <c r="K598" s="214"/>
      <c r="L598" s="214"/>
      <c r="M598" s="214"/>
      <c r="N598" s="214"/>
      <c r="O598" s="214"/>
      <c r="P598" s="214"/>
      <c r="Q598" s="214"/>
      <c r="R598" s="214"/>
      <c r="S598" s="214"/>
      <c r="T598" s="214"/>
      <c r="U598" s="214"/>
      <c r="V598" s="214"/>
      <c r="W598" s="214"/>
      <c r="X598" s="214"/>
      <c r="Y598" s="214"/>
      <c r="Z598" s="214"/>
      <c r="AA598" s="214"/>
      <c r="AB598" s="214"/>
      <c r="AC598" s="214"/>
      <c r="AD598" s="214"/>
      <c r="AE598" s="214"/>
      <c r="AF598" s="214"/>
      <c r="AG598" s="214"/>
      <c r="AH598" s="214"/>
      <c r="AI598" s="214"/>
      <c r="AJ598" s="214"/>
      <c r="AK598" s="214"/>
      <c r="AL598" s="162"/>
      <c r="AM598" s="6"/>
      <c r="AN598" s="6"/>
      <c r="AO598" s="6"/>
      <c r="AP598" s="6"/>
      <c r="AQ598" s="6"/>
      <c r="AR598" s="169"/>
      <c r="AS598" s="170" t="str">
        <f t="shared" si="74"/>
        <v/>
      </c>
    </row>
    <row r="599" spans="1:45" s="9" customFormat="1" ht="12.75">
      <c r="A599" s="247"/>
      <c r="B599" s="187"/>
      <c r="C599" s="214"/>
      <c r="D599" s="29"/>
      <c r="E599" s="29"/>
      <c r="F599" s="214"/>
      <c r="G599" s="214"/>
      <c r="H599" s="214"/>
      <c r="I599" s="214"/>
      <c r="J599" s="214"/>
      <c r="K599" s="214"/>
      <c r="L599" s="214"/>
      <c r="M599" s="214"/>
      <c r="N599" s="214"/>
      <c r="O599" s="214"/>
      <c r="P599" s="214"/>
      <c r="Q599" s="214"/>
      <c r="R599" s="214"/>
      <c r="S599" s="214"/>
      <c r="T599" s="214"/>
      <c r="U599" s="214"/>
      <c r="V599" s="214"/>
      <c r="W599" s="214"/>
      <c r="X599" s="214"/>
      <c r="Y599" s="214"/>
      <c r="Z599" s="214"/>
      <c r="AA599" s="214"/>
      <c r="AB599" s="214"/>
      <c r="AC599" s="214"/>
      <c r="AD599" s="214"/>
      <c r="AE599" s="214"/>
      <c r="AF599" s="214"/>
      <c r="AG599" s="214"/>
      <c r="AH599" s="214"/>
      <c r="AI599" s="214"/>
      <c r="AJ599" s="214"/>
      <c r="AK599" s="214"/>
      <c r="AL599" s="162"/>
      <c r="AM599" s="6"/>
      <c r="AN599" s="6"/>
      <c r="AO599" s="6"/>
      <c r="AP599" s="6"/>
      <c r="AQ599" s="6"/>
      <c r="AR599" s="169"/>
      <c r="AS599" s="170" t="str">
        <f t="shared" si="74"/>
        <v/>
      </c>
    </row>
    <row r="600" spans="1:45" s="9" customFormat="1" ht="12.75">
      <c r="A600" s="247"/>
      <c r="B600" s="187"/>
      <c r="C600" s="214"/>
      <c r="D600" s="29"/>
      <c r="E600" s="29"/>
      <c r="F600" s="214"/>
      <c r="G600" s="214"/>
      <c r="H600" s="214"/>
      <c r="I600" s="214"/>
      <c r="J600" s="214"/>
      <c r="K600" s="214"/>
      <c r="L600" s="214"/>
      <c r="M600" s="214"/>
      <c r="N600" s="214"/>
      <c r="O600" s="214"/>
      <c r="P600" s="214"/>
      <c r="Q600" s="214"/>
      <c r="R600" s="214"/>
      <c r="S600" s="214"/>
      <c r="T600" s="214"/>
      <c r="U600" s="214"/>
      <c r="V600" s="214"/>
      <c r="W600" s="214"/>
      <c r="X600" s="214"/>
      <c r="Y600" s="214"/>
      <c r="Z600" s="214"/>
      <c r="AA600" s="214"/>
      <c r="AB600" s="214"/>
      <c r="AC600" s="214"/>
      <c r="AD600" s="214"/>
      <c r="AE600" s="214"/>
      <c r="AF600" s="214"/>
      <c r="AG600" s="214"/>
      <c r="AH600" s="214"/>
      <c r="AI600" s="214"/>
      <c r="AJ600" s="214"/>
      <c r="AK600" s="214"/>
      <c r="AL600" s="161"/>
      <c r="AM600" s="6"/>
      <c r="AN600" s="6"/>
      <c r="AO600" s="6"/>
      <c r="AP600" s="6"/>
      <c r="AQ600" s="6"/>
      <c r="AR600" s="169"/>
      <c r="AS600" s="170" t="str">
        <f t="shared" si="74"/>
        <v/>
      </c>
    </row>
    <row r="601" spans="1:45" s="9" customFormat="1" ht="12.75">
      <c r="A601" s="247"/>
      <c r="B601" s="187"/>
      <c r="C601" s="214"/>
      <c r="D601" s="29"/>
      <c r="E601" s="29"/>
      <c r="F601" s="214"/>
      <c r="G601" s="214"/>
      <c r="H601" s="214"/>
      <c r="I601" s="214"/>
      <c r="J601" s="214"/>
      <c r="K601" s="214"/>
      <c r="L601" s="214"/>
      <c r="M601" s="214"/>
      <c r="N601" s="214"/>
      <c r="O601" s="214"/>
      <c r="P601" s="214"/>
      <c r="Q601" s="214"/>
      <c r="R601" s="214"/>
      <c r="S601" s="214"/>
      <c r="T601" s="214"/>
      <c r="U601" s="214"/>
      <c r="V601" s="214"/>
      <c r="W601" s="214"/>
      <c r="X601" s="214"/>
      <c r="Y601" s="214"/>
      <c r="Z601" s="214"/>
      <c r="AA601" s="214"/>
      <c r="AB601" s="214"/>
      <c r="AC601" s="214"/>
      <c r="AD601" s="214"/>
      <c r="AE601" s="214"/>
      <c r="AF601" s="214"/>
      <c r="AG601" s="214"/>
      <c r="AH601" s="214"/>
      <c r="AI601" s="214"/>
      <c r="AJ601" s="214"/>
      <c r="AK601" s="214"/>
      <c r="AL601" s="162"/>
      <c r="AM601" s="6"/>
      <c r="AN601" s="6"/>
      <c r="AO601" s="6"/>
      <c r="AP601" s="6"/>
      <c r="AQ601" s="6"/>
      <c r="AR601" s="169"/>
      <c r="AS601" s="170" t="str">
        <f t="shared" si="74"/>
        <v/>
      </c>
    </row>
    <row r="602" spans="1:45" s="9" customFormat="1" ht="12.75">
      <c r="A602" s="247"/>
      <c r="B602" s="187"/>
      <c r="C602" s="214"/>
      <c r="D602" s="29"/>
      <c r="E602" s="29"/>
      <c r="F602" s="214"/>
      <c r="G602" s="214"/>
      <c r="H602" s="214"/>
      <c r="I602" s="214"/>
      <c r="J602" s="214"/>
      <c r="K602" s="214"/>
      <c r="L602" s="214"/>
      <c r="M602" s="214"/>
      <c r="N602" s="214"/>
      <c r="O602" s="214"/>
      <c r="P602" s="214"/>
      <c r="Q602" s="214"/>
      <c r="R602" s="214"/>
      <c r="S602" s="214"/>
      <c r="T602" s="214"/>
      <c r="U602" s="214"/>
      <c r="V602" s="214"/>
      <c r="W602" s="214"/>
      <c r="X602" s="214"/>
      <c r="Y602" s="214"/>
      <c r="Z602" s="214"/>
      <c r="AA602" s="214"/>
      <c r="AB602" s="214"/>
      <c r="AC602" s="214"/>
      <c r="AD602" s="214"/>
      <c r="AE602" s="214"/>
      <c r="AF602" s="214"/>
      <c r="AG602" s="214"/>
      <c r="AH602" s="214"/>
      <c r="AI602" s="214"/>
      <c r="AJ602" s="214"/>
      <c r="AK602" s="214"/>
      <c r="AL602" s="161"/>
      <c r="AM602" s="6"/>
      <c r="AN602" s="6"/>
      <c r="AO602" s="6"/>
      <c r="AP602" s="6"/>
      <c r="AQ602" s="6"/>
      <c r="AR602" s="169"/>
      <c r="AS602" s="170" t="str">
        <f t="shared" si="74"/>
        <v/>
      </c>
    </row>
    <row r="603" spans="1:45" s="9" customFormat="1" ht="12.75">
      <c r="A603" s="241"/>
      <c r="B603" s="187"/>
      <c r="C603" s="214"/>
      <c r="D603" s="29"/>
      <c r="E603" s="29"/>
      <c r="F603" s="214"/>
      <c r="G603" s="214"/>
      <c r="H603" s="214"/>
      <c r="I603" s="214"/>
      <c r="J603" s="214"/>
      <c r="K603" s="214"/>
      <c r="L603" s="214"/>
      <c r="M603" s="214"/>
      <c r="N603" s="214"/>
      <c r="O603" s="214"/>
      <c r="P603" s="214"/>
      <c r="Q603" s="214"/>
      <c r="R603" s="214"/>
      <c r="S603" s="214"/>
      <c r="T603" s="214"/>
      <c r="U603" s="214"/>
      <c r="V603" s="214"/>
      <c r="W603" s="214"/>
      <c r="X603" s="214"/>
      <c r="Y603" s="214"/>
      <c r="Z603" s="214"/>
      <c r="AA603" s="214"/>
      <c r="AB603" s="214"/>
      <c r="AC603" s="214"/>
      <c r="AD603" s="214"/>
      <c r="AE603" s="214"/>
      <c r="AF603" s="214"/>
      <c r="AG603" s="214"/>
      <c r="AH603" s="214"/>
      <c r="AI603" s="214"/>
      <c r="AJ603" s="214"/>
      <c r="AK603" s="214"/>
      <c r="AL603" s="161"/>
      <c r="AM603" s="6"/>
      <c r="AN603" s="6"/>
      <c r="AO603" s="6"/>
      <c r="AP603" s="6"/>
      <c r="AQ603" s="6"/>
      <c r="AR603" s="169"/>
      <c r="AS603" s="170" t="str">
        <f t="shared" si="74"/>
        <v/>
      </c>
    </row>
    <row r="604" spans="1:45" s="9" customFormat="1" ht="12.75">
      <c r="A604" s="241"/>
      <c r="B604" s="187"/>
      <c r="C604" s="214"/>
      <c r="D604" s="29"/>
      <c r="E604" s="29"/>
      <c r="F604" s="214"/>
      <c r="G604" s="214"/>
      <c r="H604" s="214"/>
      <c r="I604" s="214"/>
      <c r="J604" s="214"/>
      <c r="K604" s="214"/>
      <c r="L604" s="214"/>
      <c r="M604" s="214"/>
      <c r="N604" s="214"/>
      <c r="O604" s="214"/>
      <c r="P604" s="214"/>
      <c r="Q604" s="214"/>
      <c r="R604" s="214"/>
      <c r="S604" s="214"/>
      <c r="T604" s="214"/>
      <c r="U604" s="214"/>
      <c r="V604" s="214"/>
      <c r="W604" s="214"/>
      <c r="X604" s="214"/>
      <c r="Y604" s="214"/>
      <c r="Z604" s="214"/>
      <c r="AA604" s="214"/>
      <c r="AB604" s="214"/>
      <c r="AC604" s="214"/>
      <c r="AD604" s="214"/>
      <c r="AE604" s="214"/>
      <c r="AF604" s="214"/>
      <c r="AG604" s="214"/>
      <c r="AH604" s="214"/>
      <c r="AI604" s="214"/>
      <c r="AJ604" s="214"/>
      <c r="AK604" s="214"/>
      <c r="AL604" s="162"/>
      <c r="AM604" s="6"/>
      <c r="AN604" s="6"/>
      <c r="AO604" s="6"/>
      <c r="AP604" s="6"/>
      <c r="AQ604" s="6"/>
      <c r="AR604" s="169"/>
      <c r="AS604" s="170" t="str">
        <f t="shared" si="74"/>
        <v/>
      </c>
    </row>
    <row r="605" spans="1:45" s="9" customFormat="1" ht="12.75">
      <c r="A605" s="243"/>
      <c r="B605" s="187"/>
      <c r="C605" s="214"/>
      <c r="D605" s="29"/>
      <c r="E605" s="29"/>
      <c r="F605" s="214"/>
      <c r="G605" s="214"/>
      <c r="H605" s="214"/>
      <c r="I605" s="214"/>
      <c r="J605" s="214"/>
      <c r="K605" s="214"/>
      <c r="L605" s="214"/>
      <c r="M605" s="214"/>
      <c r="N605" s="214"/>
      <c r="O605" s="214"/>
      <c r="P605" s="214"/>
      <c r="Q605" s="214"/>
      <c r="R605" s="214"/>
      <c r="S605" s="214"/>
      <c r="T605" s="214"/>
      <c r="U605" s="214"/>
      <c r="V605" s="214"/>
      <c r="W605" s="214"/>
      <c r="X605" s="214"/>
      <c r="Y605" s="214"/>
      <c r="Z605" s="214"/>
      <c r="AA605" s="214"/>
      <c r="AB605" s="214"/>
      <c r="AC605" s="214"/>
      <c r="AD605" s="214"/>
      <c r="AE605" s="214"/>
      <c r="AF605" s="214"/>
      <c r="AG605" s="214"/>
      <c r="AH605" s="214"/>
      <c r="AI605" s="214"/>
      <c r="AJ605" s="214"/>
      <c r="AK605" s="214"/>
      <c r="AL605" s="161"/>
      <c r="AM605" s="6"/>
      <c r="AN605" s="6"/>
      <c r="AO605" s="6"/>
      <c r="AP605" s="6"/>
      <c r="AQ605" s="6"/>
      <c r="AR605" s="169"/>
      <c r="AS605" s="170" t="str">
        <f t="shared" si="74"/>
        <v/>
      </c>
    </row>
    <row r="606" spans="1:45" s="9" customFormat="1" ht="12.75">
      <c r="A606" s="243"/>
      <c r="B606" s="187"/>
      <c r="C606" s="214"/>
      <c r="D606" s="29"/>
      <c r="E606" s="29"/>
      <c r="F606" s="214"/>
      <c r="G606" s="214"/>
      <c r="H606" s="214"/>
      <c r="I606" s="214"/>
      <c r="J606" s="214"/>
      <c r="K606" s="214"/>
      <c r="L606" s="214"/>
      <c r="M606" s="214"/>
      <c r="N606" s="214"/>
      <c r="O606" s="214"/>
      <c r="P606" s="214"/>
      <c r="Q606" s="214"/>
      <c r="R606" s="214"/>
      <c r="S606" s="214"/>
      <c r="T606" s="214"/>
      <c r="U606" s="214"/>
      <c r="V606" s="214"/>
      <c r="W606" s="214"/>
      <c r="X606" s="214"/>
      <c r="Y606" s="214"/>
      <c r="Z606" s="214"/>
      <c r="AA606" s="214"/>
      <c r="AB606" s="214"/>
      <c r="AC606" s="214"/>
      <c r="AD606" s="214"/>
      <c r="AE606" s="214"/>
      <c r="AF606" s="214"/>
      <c r="AG606" s="214"/>
      <c r="AH606" s="214"/>
      <c r="AI606" s="214"/>
      <c r="AJ606" s="214"/>
      <c r="AK606" s="214"/>
      <c r="AL606" s="162"/>
      <c r="AM606" s="6"/>
      <c r="AN606" s="6"/>
      <c r="AO606" s="6"/>
      <c r="AP606" s="6"/>
      <c r="AQ606" s="6"/>
      <c r="AR606" s="169"/>
      <c r="AS606" s="170" t="str">
        <f t="shared" si="74"/>
        <v/>
      </c>
    </row>
    <row r="607" spans="1:45" s="9" customFormat="1" ht="12.75">
      <c r="A607" s="243"/>
      <c r="B607" s="187"/>
      <c r="C607" s="214"/>
      <c r="D607" s="29"/>
      <c r="E607" s="29"/>
      <c r="F607" s="214"/>
      <c r="G607" s="214"/>
      <c r="H607" s="214"/>
      <c r="I607" s="214"/>
      <c r="J607" s="214"/>
      <c r="K607" s="214"/>
      <c r="L607" s="214"/>
      <c r="M607" s="214"/>
      <c r="N607" s="214"/>
      <c r="O607" s="214"/>
      <c r="P607" s="214"/>
      <c r="Q607" s="214"/>
      <c r="R607" s="214"/>
      <c r="S607" s="214"/>
      <c r="T607" s="214"/>
      <c r="U607" s="214"/>
      <c r="V607" s="214"/>
      <c r="W607" s="214"/>
      <c r="X607" s="214"/>
      <c r="Y607" s="214"/>
      <c r="Z607" s="214"/>
      <c r="AA607" s="214"/>
      <c r="AB607" s="214"/>
      <c r="AC607" s="214"/>
      <c r="AD607" s="214"/>
      <c r="AE607" s="214"/>
      <c r="AF607" s="214"/>
      <c r="AG607" s="214"/>
      <c r="AH607" s="214"/>
      <c r="AI607" s="214"/>
      <c r="AJ607" s="214"/>
      <c r="AK607" s="214"/>
      <c r="AL607" s="161"/>
      <c r="AM607" s="6"/>
      <c r="AN607" s="6"/>
      <c r="AO607" s="6"/>
      <c r="AP607" s="6"/>
      <c r="AQ607" s="6"/>
      <c r="AR607" s="169"/>
      <c r="AS607" s="170" t="str">
        <f t="shared" si="74"/>
        <v/>
      </c>
    </row>
    <row r="608" spans="1:45" s="9" customFormat="1" ht="12.75">
      <c r="A608" s="243"/>
      <c r="B608" s="187"/>
      <c r="C608" s="214"/>
      <c r="D608" s="29"/>
      <c r="E608" s="29"/>
      <c r="F608" s="214"/>
      <c r="G608" s="214"/>
      <c r="H608" s="214"/>
      <c r="I608" s="214"/>
      <c r="J608" s="214"/>
      <c r="K608" s="214"/>
      <c r="L608" s="214"/>
      <c r="M608" s="214"/>
      <c r="N608" s="214"/>
      <c r="O608" s="214"/>
      <c r="P608" s="214"/>
      <c r="Q608" s="214"/>
      <c r="R608" s="214"/>
      <c r="S608" s="214"/>
      <c r="T608" s="214"/>
      <c r="U608" s="214"/>
      <c r="V608" s="214"/>
      <c r="W608" s="214"/>
      <c r="X608" s="214"/>
      <c r="Y608" s="214"/>
      <c r="Z608" s="214"/>
      <c r="AA608" s="214"/>
      <c r="AB608" s="214"/>
      <c r="AC608" s="214"/>
      <c r="AD608" s="214"/>
      <c r="AE608" s="214"/>
      <c r="AF608" s="214"/>
      <c r="AG608" s="214"/>
      <c r="AH608" s="214"/>
      <c r="AI608" s="214"/>
      <c r="AJ608" s="214"/>
      <c r="AK608" s="214"/>
      <c r="AL608" s="161"/>
      <c r="AM608" s="6"/>
      <c r="AN608" s="6"/>
      <c r="AO608" s="6"/>
      <c r="AP608" s="6"/>
      <c r="AQ608" s="6"/>
      <c r="AR608" s="169"/>
      <c r="AS608" s="170" t="str">
        <f t="shared" si="74"/>
        <v/>
      </c>
    </row>
    <row r="609" spans="1:45" s="9" customFormat="1" ht="12.75">
      <c r="A609" s="243"/>
      <c r="B609" s="187"/>
      <c r="C609" s="214"/>
      <c r="D609" s="29"/>
      <c r="E609" s="29"/>
      <c r="F609" s="214"/>
      <c r="G609" s="214"/>
      <c r="H609" s="214"/>
      <c r="I609" s="214"/>
      <c r="J609" s="214"/>
      <c r="K609" s="214"/>
      <c r="L609" s="214"/>
      <c r="M609" s="214"/>
      <c r="N609" s="214"/>
      <c r="O609" s="214"/>
      <c r="P609" s="214"/>
      <c r="Q609" s="214"/>
      <c r="R609" s="214"/>
      <c r="S609" s="214"/>
      <c r="T609" s="214"/>
      <c r="U609" s="214"/>
      <c r="V609" s="214"/>
      <c r="W609" s="214"/>
      <c r="X609" s="214"/>
      <c r="Y609" s="214"/>
      <c r="Z609" s="214"/>
      <c r="AA609" s="214"/>
      <c r="AB609" s="214"/>
      <c r="AC609" s="214"/>
      <c r="AD609" s="214"/>
      <c r="AE609" s="214"/>
      <c r="AF609" s="214"/>
      <c r="AG609" s="214"/>
      <c r="AH609" s="214"/>
      <c r="AI609" s="214"/>
      <c r="AJ609" s="214"/>
      <c r="AK609" s="214"/>
      <c r="AL609" s="162"/>
      <c r="AM609" s="6"/>
      <c r="AN609" s="6"/>
      <c r="AO609" s="6"/>
      <c r="AP609" s="6"/>
      <c r="AQ609" s="6"/>
      <c r="AR609" s="169"/>
      <c r="AS609" s="170" t="str">
        <f t="shared" si="74"/>
        <v/>
      </c>
    </row>
    <row r="610" spans="1:45" s="9" customFormat="1" ht="12.75">
      <c r="A610" s="243"/>
      <c r="B610" s="187"/>
      <c r="C610" s="214"/>
      <c r="D610" s="29"/>
      <c r="E610" s="29"/>
      <c r="F610" s="214"/>
      <c r="G610" s="214"/>
      <c r="H610" s="214"/>
      <c r="I610" s="214"/>
      <c r="J610" s="214"/>
      <c r="K610" s="214"/>
      <c r="L610" s="214"/>
      <c r="M610" s="214"/>
      <c r="N610" s="214"/>
      <c r="O610" s="214"/>
      <c r="P610" s="214"/>
      <c r="Q610" s="214"/>
      <c r="R610" s="214"/>
      <c r="S610" s="214"/>
      <c r="T610" s="214"/>
      <c r="U610" s="214"/>
      <c r="V610" s="214"/>
      <c r="W610" s="214"/>
      <c r="X610" s="214"/>
      <c r="Y610" s="214"/>
      <c r="Z610" s="214"/>
      <c r="AA610" s="214"/>
      <c r="AB610" s="214"/>
      <c r="AC610" s="214"/>
      <c r="AD610" s="214"/>
      <c r="AE610" s="214"/>
      <c r="AF610" s="214"/>
      <c r="AG610" s="214"/>
      <c r="AH610" s="214"/>
      <c r="AI610" s="214"/>
      <c r="AJ610" s="214"/>
      <c r="AK610" s="214"/>
      <c r="AL610" s="162"/>
      <c r="AM610" s="6"/>
      <c r="AN610" s="6"/>
      <c r="AO610" s="6"/>
      <c r="AP610" s="6"/>
      <c r="AQ610" s="6"/>
      <c r="AR610" s="169"/>
      <c r="AS610" s="170" t="str">
        <f t="shared" si="74"/>
        <v/>
      </c>
    </row>
    <row r="611" spans="1:45" s="9" customFormat="1" ht="12.75">
      <c r="A611" s="243"/>
      <c r="B611" s="187"/>
      <c r="C611" s="214"/>
      <c r="D611" s="29"/>
      <c r="E611" s="29"/>
      <c r="F611" s="214"/>
      <c r="G611" s="214"/>
      <c r="H611" s="214"/>
      <c r="I611" s="214"/>
      <c r="J611" s="214"/>
      <c r="K611" s="214"/>
      <c r="L611" s="214"/>
      <c r="M611" s="214"/>
      <c r="N611" s="214"/>
      <c r="O611" s="214"/>
      <c r="P611" s="214"/>
      <c r="Q611" s="214"/>
      <c r="R611" s="214"/>
      <c r="S611" s="214"/>
      <c r="T611" s="214"/>
      <c r="U611" s="214"/>
      <c r="V611" s="214"/>
      <c r="W611" s="214"/>
      <c r="X611" s="214"/>
      <c r="Y611" s="214"/>
      <c r="Z611" s="214"/>
      <c r="AA611" s="214"/>
      <c r="AB611" s="214"/>
      <c r="AC611" s="214"/>
      <c r="AD611" s="214"/>
      <c r="AE611" s="214"/>
      <c r="AF611" s="214"/>
      <c r="AG611" s="214"/>
      <c r="AH611" s="214"/>
      <c r="AI611" s="214"/>
      <c r="AJ611" s="214"/>
      <c r="AK611" s="214"/>
      <c r="AL611" s="161"/>
      <c r="AM611" s="6"/>
      <c r="AN611" s="6"/>
      <c r="AO611" s="6"/>
      <c r="AP611" s="6"/>
      <c r="AQ611" s="6"/>
      <c r="AR611" s="169"/>
      <c r="AS611" s="170" t="str">
        <f t="shared" si="74"/>
        <v/>
      </c>
    </row>
    <row r="612" spans="1:45" s="9" customFormat="1" ht="12.75">
      <c r="A612" s="243"/>
      <c r="B612" s="187"/>
      <c r="C612" s="214"/>
      <c r="D612" s="29"/>
      <c r="E612" s="29"/>
      <c r="F612" s="214"/>
      <c r="G612" s="214"/>
      <c r="H612" s="214"/>
      <c r="I612" s="214"/>
      <c r="J612" s="214"/>
      <c r="K612" s="214"/>
      <c r="L612" s="214"/>
      <c r="M612" s="214"/>
      <c r="N612" s="214"/>
      <c r="O612" s="214"/>
      <c r="P612" s="214"/>
      <c r="Q612" s="214"/>
      <c r="R612" s="214"/>
      <c r="S612" s="214"/>
      <c r="T612" s="214"/>
      <c r="U612" s="214"/>
      <c r="V612" s="214"/>
      <c r="W612" s="214"/>
      <c r="X612" s="214"/>
      <c r="Y612" s="214"/>
      <c r="Z612" s="214"/>
      <c r="AA612" s="214"/>
      <c r="AB612" s="214"/>
      <c r="AC612" s="214"/>
      <c r="AD612" s="214"/>
      <c r="AE612" s="214"/>
      <c r="AF612" s="214"/>
      <c r="AG612" s="214"/>
      <c r="AH612" s="214"/>
      <c r="AI612" s="214"/>
      <c r="AJ612" s="214"/>
      <c r="AK612" s="214"/>
      <c r="AL612" s="162"/>
      <c r="AM612" s="6"/>
      <c r="AN612" s="6"/>
      <c r="AO612" s="6"/>
      <c r="AP612" s="6"/>
      <c r="AQ612" s="6"/>
      <c r="AR612" s="169"/>
      <c r="AS612" s="170" t="str">
        <f t="shared" si="74"/>
        <v/>
      </c>
    </row>
    <row r="613" spans="1:45" s="9" customFormat="1" ht="12.75">
      <c r="A613" s="243"/>
      <c r="B613" s="187"/>
      <c r="C613" s="214"/>
      <c r="D613" s="29"/>
      <c r="E613" s="29"/>
      <c r="F613" s="214"/>
      <c r="G613" s="214"/>
      <c r="H613" s="214"/>
      <c r="I613" s="214"/>
      <c r="J613" s="214"/>
      <c r="K613" s="214"/>
      <c r="L613" s="214"/>
      <c r="M613" s="214"/>
      <c r="N613" s="214"/>
      <c r="O613" s="214"/>
      <c r="P613" s="214"/>
      <c r="Q613" s="214"/>
      <c r="R613" s="214"/>
      <c r="S613" s="214"/>
      <c r="T613" s="214"/>
      <c r="U613" s="214"/>
      <c r="V613" s="214"/>
      <c r="W613" s="214"/>
      <c r="X613" s="214"/>
      <c r="Y613" s="214"/>
      <c r="Z613" s="214"/>
      <c r="AA613" s="214"/>
      <c r="AB613" s="214"/>
      <c r="AC613" s="214"/>
      <c r="AD613" s="214"/>
      <c r="AE613" s="214"/>
      <c r="AF613" s="214"/>
      <c r="AG613" s="214"/>
      <c r="AH613" s="214"/>
      <c r="AI613" s="214"/>
      <c r="AJ613" s="214"/>
      <c r="AK613" s="214"/>
      <c r="AL613" s="162"/>
      <c r="AM613" s="6"/>
      <c r="AN613" s="6"/>
      <c r="AO613" s="6"/>
      <c r="AP613" s="6"/>
      <c r="AQ613" s="6"/>
      <c r="AR613" s="169"/>
      <c r="AS613" s="170" t="str">
        <f t="shared" si="74"/>
        <v/>
      </c>
    </row>
    <row r="614" spans="1:45" s="9" customFormat="1">
      <c r="B614" s="102"/>
    </row>
    <row r="615" spans="1:45" s="9" customFormat="1">
      <c r="B615" s="102"/>
    </row>
    <row r="616" spans="1:45" s="9" customFormat="1">
      <c r="B616" s="102"/>
    </row>
    <row r="617" spans="1:45" s="9" customFormat="1">
      <c r="B617" s="102"/>
    </row>
    <row r="618" spans="1:45" s="9" customFormat="1">
      <c r="B618" s="102"/>
    </row>
    <row r="619" spans="1:45" s="9" customFormat="1">
      <c r="B619" s="102"/>
    </row>
    <row r="620" spans="1:45" s="9" customFormat="1">
      <c r="B620" s="102"/>
    </row>
    <row r="621" spans="1:45" s="9" customFormat="1">
      <c r="B621" s="102"/>
    </row>
    <row r="622" spans="1:45" s="9" customFormat="1">
      <c r="B622" s="102"/>
    </row>
    <row r="623" spans="1:45" s="9" customFormat="1">
      <c r="B623" s="102"/>
    </row>
    <row r="624" spans="1:45" s="9" customFormat="1">
      <c r="B624" s="102"/>
    </row>
    <row r="625" spans="2:2" s="9" customFormat="1">
      <c r="B625" s="102"/>
    </row>
    <row r="626" spans="2:2" s="9" customFormat="1">
      <c r="B626" s="102"/>
    </row>
    <row r="627" spans="2:2" s="9" customFormat="1">
      <c r="B627" s="102"/>
    </row>
    <row r="628" spans="2:2" s="9" customFormat="1">
      <c r="B628" s="102"/>
    </row>
    <row r="629" spans="2:2" s="9" customFormat="1">
      <c r="B629" s="102"/>
    </row>
    <row r="630" spans="2:2" s="9" customFormat="1">
      <c r="B630" s="102"/>
    </row>
    <row r="631" spans="2:2" s="9" customFormat="1">
      <c r="B631" s="102"/>
    </row>
    <row r="632" spans="2:2" s="9" customFormat="1">
      <c r="B632" s="102"/>
    </row>
    <row r="633" spans="2:2" s="9" customFormat="1">
      <c r="B633" s="102"/>
    </row>
    <row r="634" spans="2:2" s="9" customFormat="1">
      <c r="B634" s="102"/>
    </row>
    <row r="635" spans="2:2" s="9" customFormat="1">
      <c r="B635" s="102"/>
    </row>
    <row r="636" spans="2:2" s="9" customFormat="1">
      <c r="B636" s="102"/>
    </row>
    <row r="637" spans="2:2" s="9" customFormat="1">
      <c r="B637" s="102"/>
    </row>
    <row r="638" spans="2:2" s="9" customFormat="1">
      <c r="B638" s="102"/>
    </row>
    <row r="639" spans="2:2" s="9" customFormat="1">
      <c r="B639" s="102"/>
    </row>
    <row r="640" spans="2:2" s="9" customFormat="1">
      <c r="B640" s="102"/>
    </row>
    <row r="641" spans="2:2" s="9" customFormat="1">
      <c r="B641" s="102"/>
    </row>
    <row r="642" spans="2:2" s="9" customFormat="1">
      <c r="B642" s="102"/>
    </row>
    <row r="643" spans="2:2" s="9" customFormat="1">
      <c r="B643" s="102"/>
    </row>
    <row r="644" spans="2:2" s="9" customFormat="1">
      <c r="B644" s="102"/>
    </row>
    <row r="645" spans="2:2" s="9" customFormat="1">
      <c r="B645" s="102"/>
    </row>
  </sheetData>
  <sheetProtection formatCells="0" formatColumns="0" formatRows="0" insertRows="0" autoFilter="0"/>
  <customSheetViews>
    <customSheetView guid="{A3A26985-9873-41C2-B2AC-10E2A3ED8DE8}" printArea="1">
      <pane xSplit="5" ySplit="9" topLeftCell="AH94" activePane="bottomRight" state="frozen"/>
      <selection pane="bottomRight" activeCell="AL96" sqref="AL96"/>
      <rowBreaks count="3" manualBreakCount="3">
        <brk id="236" max="39" man="1"/>
        <brk id="472" max="39" man="1"/>
        <brk id="535" max="39" man="1"/>
      </rowBreaks>
      <colBreaks count="2" manualBreakCount="2">
        <brk id="18" min="4" max="420" man="1"/>
        <brk id="30" min="4" max="420" man="1"/>
      </colBreaks>
      <pageMargins left="0.39370078740157483" right="0.39370078740157483" top="0.39370078740157483" bottom="0.39370078740157483" header="0.51181102362204722" footer="0.51181102362204722"/>
      <printOptions horizontalCentered="1"/>
      <pageSetup paperSize="9" scale="71" orientation="landscape" r:id="rId1"/>
      <headerFooter alignWithMargins="0"/>
    </customSheetView>
  </customSheetViews>
  <mergeCells count="48">
    <mergeCell ref="AL4:AL8"/>
    <mergeCell ref="AS4:AS8"/>
    <mergeCell ref="AM4:AM8"/>
    <mergeCell ref="AP4:AP8"/>
    <mergeCell ref="AN4:AN8"/>
    <mergeCell ref="AO4:AO8"/>
    <mergeCell ref="AR4:AR8"/>
    <mergeCell ref="AQ4:AQ8"/>
    <mergeCell ref="AK4:AK8"/>
    <mergeCell ref="AJ4:AJ8"/>
    <mergeCell ref="AG7:AG8"/>
    <mergeCell ref="AF7:AF8"/>
    <mergeCell ref="AI4:AI8"/>
    <mergeCell ref="AH7:AH8"/>
    <mergeCell ref="AF4:AH6"/>
    <mergeCell ref="AE4:AE8"/>
    <mergeCell ref="W4:AC4"/>
    <mergeCell ref="W5:W8"/>
    <mergeCell ref="AD4:AD8"/>
    <mergeCell ref="Y7:Y8"/>
    <mergeCell ref="X6:X8"/>
    <mergeCell ref="AB5:AB8"/>
    <mergeCell ref="AA7:AA8"/>
    <mergeCell ref="Z6:Z8"/>
    <mergeCell ref="X5:AA5"/>
    <mergeCell ref="T6:T8"/>
    <mergeCell ref="M5:M8"/>
    <mergeCell ref="R5:R8"/>
    <mergeCell ref="AC5:AC8"/>
    <mergeCell ref="U6:U8"/>
    <mergeCell ref="S4:V5"/>
    <mergeCell ref="V6:V8"/>
    <mergeCell ref="S6:S8"/>
    <mergeCell ref="O5:P7"/>
    <mergeCell ref="K5:K8"/>
    <mergeCell ref="Q5:Q8"/>
    <mergeCell ref="N5:N8"/>
    <mergeCell ref="F4:I5"/>
    <mergeCell ref="H6:I7"/>
    <mergeCell ref="K4:R4"/>
    <mergeCell ref="L5:L8"/>
    <mergeCell ref="F6:G7"/>
    <mergeCell ref="J4:J8"/>
    <mergeCell ref="E4:E8"/>
    <mergeCell ref="A4:A8"/>
    <mergeCell ref="D4:D8"/>
    <mergeCell ref="B4:B8"/>
    <mergeCell ref="C4:C8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1" orientation="landscape" r:id="rId2"/>
  <headerFooter alignWithMargins="0"/>
  <rowBreaks count="3" manualBreakCount="3">
    <brk id="236" max="39" man="1"/>
    <brk id="472" max="39" man="1"/>
    <brk id="535" max="39" man="1"/>
  </rowBreaks>
  <colBreaks count="2" manualBreakCount="2">
    <brk id="18" min="4" max="420" man="1"/>
    <brk id="30" min="4" max="4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57"/>
  <sheetViews>
    <sheetView view="pageBreakPreview" topLeftCell="A43" zoomScale="120" workbookViewId="0">
      <selection activeCell="N8" sqref="N8"/>
    </sheetView>
  </sheetViews>
  <sheetFormatPr defaultColWidth="9.140625" defaultRowHeight="12"/>
  <cols>
    <col min="1" max="1" width="30.5703125" style="31" customWidth="1"/>
    <col min="2" max="2" width="4.140625" style="31" customWidth="1"/>
    <col min="3" max="3" width="6" style="31" customWidth="1"/>
    <col min="4" max="4" width="5.7109375" style="31" customWidth="1"/>
    <col min="5" max="5" width="5.5703125" style="31" customWidth="1"/>
    <col min="6" max="6" width="5.7109375" style="31" customWidth="1"/>
    <col min="7" max="7" width="4.85546875" style="31" customWidth="1"/>
    <col min="8" max="8" width="6.42578125" style="31" customWidth="1"/>
    <col min="9" max="9" width="6.7109375" style="31" customWidth="1"/>
    <col min="10" max="10" width="7.28515625" style="31" customWidth="1"/>
    <col min="11" max="11" width="7" style="31" customWidth="1"/>
    <col min="12" max="12" width="5" style="31" customWidth="1"/>
    <col min="13" max="14" width="6.28515625" style="49" customWidth="1"/>
    <col min="15" max="15" width="7" style="31" customWidth="1"/>
    <col min="16" max="17" width="4" style="31" customWidth="1"/>
    <col min="18" max="18" width="3.85546875" style="31" customWidth="1"/>
    <col min="19" max="19" width="3.7109375" style="31" customWidth="1"/>
    <col min="20" max="20" width="4.7109375" style="31" customWidth="1"/>
    <col min="21" max="21" width="3.85546875" style="31" customWidth="1"/>
    <col min="22" max="22" width="4.42578125" style="31" customWidth="1"/>
    <col min="23" max="23" width="5" style="31" customWidth="1"/>
    <col min="24" max="24" width="4.42578125" style="31" customWidth="1"/>
    <col min="25" max="25" width="5.140625" style="31" customWidth="1"/>
    <col min="26" max="26" width="4.42578125" style="31" customWidth="1"/>
    <col min="27" max="27" width="6.42578125" style="31" customWidth="1"/>
    <col min="28" max="16384" width="9.140625" style="31"/>
  </cols>
  <sheetData>
    <row r="1" spans="1:27" ht="15.75" customHeight="1">
      <c r="A1" s="464" t="s">
        <v>409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173"/>
      <c r="O1" s="151" t="s">
        <v>328</v>
      </c>
    </row>
    <row r="2" spans="1:27" ht="12.75" customHeight="1">
      <c r="A2" s="465" t="s">
        <v>37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174"/>
    </row>
    <row r="3" spans="1:27" ht="11.25" customHeight="1">
      <c r="A3" s="466" t="s">
        <v>589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175"/>
    </row>
    <row r="4" spans="1:27" ht="8.25" customHeight="1">
      <c r="A4" s="469"/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177"/>
    </row>
    <row r="5" spans="1:27" ht="10.5" customHeight="1">
      <c r="A5" s="467" t="s">
        <v>291</v>
      </c>
      <c r="B5" s="472" t="s">
        <v>363</v>
      </c>
      <c r="C5" s="468" t="s">
        <v>24</v>
      </c>
      <c r="D5" s="471" t="s">
        <v>266</v>
      </c>
      <c r="E5" s="471"/>
      <c r="F5" s="471"/>
      <c r="G5" s="471"/>
      <c r="H5" s="471"/>
      <c r="I5" s="471"/>
      <c r="J5" s="471"/>
      <c r="K5" s="471"/>
      <c r="L5" s="471"/>
      <c r="M5" s="471"/>
      <c r="N5" s="471"/>
    </row>
    <row r="6" spans="1:27" ht="12" customHeight="1">
      <c r="A6" s="467"/>
      <c r="B6" s="473"/>
      <c r="C6" s="468"/>
      <c r="D6" s="475" t="s">
        <v>166</v>
      </c>
      <c r="E6" s="475"/>
      <c r="F6" s="475"/>
      <c r="G6" s="470" t="s">
        <v>293</v>
      </c>
      <c r="H6" s="470" t="s">
        <v>369</v>
      </c>
      <c r="I6" s="470" t="s">
        <v>294</v>
      </c>
      <c r="J6" s="471" t="s">
        <v>295</v>
      </c>
      <c r="K6" s="471"/>
      <c r="L6" s="471"/>
      <c r="M6" s="471"/>
      <c r="N6" s="471"/>
    </row>
    <row r="7" spans="1:27" ht="12.75" customHeight="1">
      <c r="A7" s="467"/>
      <c r="B7" s="473"/>
      <c r="C7" s="468"/>
      <c r="D7" s="470" t="s">
        <v>168</v>
      </c>
      <c r="E7" s="470" t="s">
        <v>169</v>
      </c>
      <c r="F7" s="470" t="s">
        <v>167</v>
      </c>
      <c r="G7" s="470"/>
      <c r="H7" s="470"/>
      <c r="I7" s="470"/>
      <c r="J7" s="471" t="s">
        <v>25</v>
      </c>
      <c r="K7" s="471" t="s">
        <v>266</v>
      </c>
      <c r="L7" s="471"/>
      <c r="M7" s="471"/>
      <c r="N7" s="471"/>
    </row>
    <row r="8" spans="1:27" ht="111.75" customHeight="1">
      <c r="A8" s="467"/>
      <c r="B8" s="474"/>
      <c r="C8" s="468"/>
      <c r="D8" s="470"/>
      <c r="E8" s="470"/>
      <c r="F8" s="470"/>
      <c r="G8" s="470"/>
      <c r="H8" s="470"/>
      <c r="I8" s="470"/>
      <c r="J8" s="471"/>
      <c r="K8" s="58" t="s">
        <v>296</v>
      </c>
      <c r="L8" s="58" t="s">
        <v>370</v>
      </c>
      <c r="M8" s="58" t="s">
        <v>297</v>
      </c>
      <c r="N8" s="59" t="s">
        <v>535</v>
      </c>
      <c r="P8" s="111"/>
      <c r="Q8" s="112" t="s">
        <v>164</v>
      </c>
      <c r="R8" s="112" t="s">
        <v>165</v>
      </c>
      <c r="S8" s="112" t="s">
        <v>222</v>
      </c>
      <c r="T8" s="112" t="s">
        <v>223</v>
      </c>
      <c r="U8" s="112" t="s">
        <v>224</v>
      </c>
      <c r="V8" s="112" t="s">
        <v>225</v>
      </c>
      <c r="W8" s="112" t="s">
        <v>226</v>
      </c>
      <c r="X8" s="112" t="s">
        <v>245</v>
      </c>
      <c r="Y8" s="112" t="s">
        <v>227</v>
      </c>
      <c r="Z8" s="112" t="s">
        <v>536</v>
      </c>
      <c r="AA8" s="145" t="s">
        <v>534</v>
      </c>
    </row>
    <row r="9" spans="1:27" ht="11.25" customHeight="1">
      <c r="A9" s="32" t="s">
        <v>368</v>
      </c>
      <c r="B9" s="32" t="s">
        <v>382</v>
      </c>
      <c r="C9" s="182">
        <v>1</v>
      </c>
      <c r="D9" s="182">
        <v>2</v>
      </c>
      <c r="E9" s="182">
        <v>3</v>
      </c>
      <c r="F9" s="182">
        <v>4</v>
      </c>
      <c r="G9" s="182">
        <v>5</v>
      </c>
      <c r="H9" s="182">
        <v>6</v>
      </c>
      <c r="I9" s="182">
        <v>7</v>
      </c>
      <c r="J9" s="182">
        <v>8</v>
      </c>
      <c r="K9" s="182">
        <v>9</v>
      </c>
      <c r="L9" s="182">
        <v>10</v>
      </c>
      <c r="M9" s="182">
        <v>11</v>
      </c>
      <c r="N9" s="182">
        <v>12</v>
      </c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4"/>
    </row>
    <row r="10" spans="1:27" ht="14.25" customHeight="1">
      <c r="A10" s="33" t="s">
        <v>253</v>
      </c>
      <c r="B10" s="335" t="s">
        <v>334</v>
      </c>
      <c r="C10" s="373">
        <f>SUM(C11:C30)</f>
        <v>182</v>
      </c>
      <c r="D10" s="373">
        <f t="shared" ref="D10:H10" ca="1" si="0">SUM(D11:D30)</f>
        <v>4</v>
      </c>
      <c r="E10" s="373">
        <f t="shared" ca="1" si="0"/>
        <v>12</v>
      </c>
      <c r="F10" s="373">
        <f t="shared" ca="1" si="0"/>
        <v>70</v>
      </c>
      <c r="G10" s="373">
        <f t="shared" ca="1" si="0"/>
        <v>0</v>
      </c>
      <c r="H10" s="373">
        <f t="shared" ca="1" si="0"/>
        <v>0</v>
      </c>
      <c r="I10" s="373">
        <f t="shared" ref="I10" ca="1" si="1">SUM(I11:I30)</f>
        <v>0</v>
      </c>
      <c r="J10" s="373">
        <f ca="1">SUM(K10:N10)</f>
        <v>96</v>
      </c>
      <c r="K10" s="373">
        <f t="shared" ref="K10" ca="1" si="2">SUM(K11:K30)</f>
        <v>0</v>
      </c>
      <c r="L10" s="373">
        <f t="shared" ref="L10:M10" ca="1" si="3">SUM(L11:L30)</f>
        <v>84</v>
      </c>
      <c r="M10" s="373">
        <f t="shared" ca="1" si="3"/>
        <v>0</v>
      </c>
      <c r="N10" s="373">
        <f>C30</f>
        <v>12</v>
      </c>
      <c r="O10" s="89" t="str">
        <f ca="1">IF(SUM(D10:I10)+SUM(K10:N10)=C10,"ок",FALSE)</f>
        <v>ок</v>
      </c>
      <c r="P10" s="115" t="s">
        <v>484</v>
      </c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4" t="str">
        <f>CONCATENATE(P10,AA8)</f>
        <v>TДеятельность домашних хозяйств</v>
      </c>
    </row>
    <row r="11" spans="1:27" ht="37.5" customHeight="1">
      <c r="A11" s="356" t="s">
        <v>533</v>
      </c>
      <c r="B11" s="335" t="s">
        <v>335</v>
      </c>
      <c r="C11" s="373">
        <f>'Прил3(сводная)'!F17</f>
        <v>61</v>
      </c>
      <c r="D11" s="374">
        <f ca="1">SUMIF('Прил3(разработочная)'!$AS$11:$AS$29275,Q11,'Прил3(разработочная)'!$E$11:$E$2875)</f>
        <v>0</v>
      </c>
      <c r="E11" s="374">
        <f ca="1">SUMIF('Прил3(разработочная)'!$AS$11:$AS$29275,R11,'Прил3(разработочная)'!$E$11:$E$2875)</f>
        <v>2</v>
      </c>
      <c r="F11" s="374">
        <f ca="1">SUMIF('Прил3(разработочная)'!$AS$11:$AS$29275,S11,'Прил3(разработочная)'!$E$11:$E$2875)</f>
        <v>0</v>
      </c>
      <c r="G11" s="374">
        <f ca="1">SUMIF('Прил3(разработочная)'!$AS$11:$AS$29275,T11,'Прил3(разработочная)'!$E$11:$E$2875)</f>
        <v>0</v>
      </c>
      <c r="H11" s="374">
        <f ca="1">SUMIF('Прил3(разработочная)'!$AS$11:$AS$29275,U11,'Прил3(разработочная)'!$E$11:$E$2875)</f>
        <v>0</v>
      </c>
      <c r="I11" s="374">
        <f ca="1">SUMIF('Прил3(разработочная)'!$AS$11:$AS$29275,V11,'Прил3(разработочная)'!$E$11:$E$2875)</f>
        <v>0</v>
      </c>
      <c r="J11" s="373">
        <f ca="1">SUM(K11:N11)</f>
        <v>59</v>
      </c>
      <c r="K11" s="374">
        <f ca="1">SUMIF('Прил3(разработочная)'!$AS$11:$AS$29275,W11,'Прил3(разработочная)'!$E$11:$E$2875)</f>
        <v>0</v>
      </c>
      <c r="L11" s="374">
        <f ca="1">SUMIF('Прил3(разработочная)'!$AS$11:$AS$29275,X11,'Прил3(разработочная)'!$E$11:$E$2875)</f>
        <v>59</v>
      </c>
      <c r="M11" s="374">
        <f ca="1">SUMIF('Прил3(разработочная)'!$AS$11:$AS$29275,Y11,'Прил3(разработочная)'!$E$11:$E$2875)</f>
        <v>0</v>
      </c>
      <c r="N11" s="374" t="s">
        <v>3</v>
      </c>
      <c r="O11" s="89" t="str">
        <f ca="1">IF(SUM(D11:I11)+SUM(K11:N11)=C11,"ок",FALSE)</f>
        <v>ок</v>
      </c>
      <c r="P11" s="115" t="s">
        <v>394</v>
      </c>
      <c r="Q11" s="113" t="str">
        <f t="shared" ref="Q11:Q30" si="4">CONCATENATE(P11,$Q$8)</f>
        <v>Aфедеральная</v>
      </c>
      <c r="R11" s="113" t="str">
        <f>CONCATENATE(P11,$R$8)</f>
        <v>Aобластная</v>
      </c>
      <c r="S11" s="113" t="str">
        <f>CONCATENATE(P11,$S$8)</f>
        <v>Aмуниципальная</v>
      </c>
      <c r="T11" s="113" t="str">
        <f>CONCATENATE(P11,$T$8)</f>
        <v>Aобщественная</v>
      </c>
      <c r="U11" s="113" t="str">
        <f>CONCATENATE(P11,$U$8)</f>
        <v>Aсмешанная</v>
      </c>
      <c r="V11" s="113" t="str">
        <f>CONCATENATE(P11,$V$8)</f>
        <v>Aс иностранным участием</v>
      </c>
      <c r="W11" s="113" t="str">
        <f>CONCATENATE(P11,$W$8)</f>
        <v>Aкфх</v>
      </c>
      <c r="X11" s="113" t="str">
        <f>CONCATENATE(P11,$X$8)</f>
        <v>Aчастная</v>
      </c>
      <c r="Y11" s="113" t="str">
        <f>CONCATENATE(P11,$Y$8)</f>
        <v>Aитд</v>
      </c>
      <c r="Z11" s="113" t="str">
        <f>CONCATENATE(P11,$Z$8)</f>
        <v>Aддх</v>
      </c>
      <c r="AA11" s="144"/>
    </row>
    <row r="12" spans="1:27" ht="15" customHeight="1">
      <c r="A12" s="351" t="s">
        <v>267</v>
      </c>
      <c r="B12" s="335" t="s">
        <v>336</v>
      </c>
      <c r="C12" s="373">
        <f>'Прил3(сводная)'!F18</f>
        <v>0</v>
      </c>
      <c r="D12" s="374">
        <f ca="1">SUMIF('Прил3(разработочная)'!$AS$11:$AS$29275,Q12,'Прил3(разработочная)'!$E$11:$E$2875)</f>
        <v>0</v>
      </c>
      <c r="E12" s="374">
        <f ca="1">SUMIF('Прил3(разработочная)'!$AS$19:$AS$29275,R12,'Прил3(разработочная)'!$E$19:$E$2875)</f>
        <v>0</v>
      </c>
      <c r="F12" s="374">
        <f ca="1">SUMIF('Прил3(разработочная)'!$AS$11:$AS$29275,S12,'Прил3(разработочная)'!$E$11:$E$2875)</f>
        <v>0</v>
      </c>
      <c r="G12" s="374">
        <f ca="1">SUMIF('Прил3(разработочная)'!$AS$11:$AS$29275,T12,'Прил3(разработочная)'!$E$11:$E$2875)</f>
        <v>0</v>
      </c>
      <c r="H12" s="374">
        <f ca="1">SUMIF('Прил3(разработочная)'!$AS$11:$AS$29275,U12,'Прил3(разработочная)'!$E$11:$E$2875)</f>
        <v>0</v>
      </c>
      <c r="I12" s="374">
        <f ca="1">SUMIF('Прил3(разработочная)'!$AS$11:$AS$29275,V12,'Прил3(разработочная)'!$E$11:$E$2875)</f>
        <v>0</v>
      </c>
      <c r="J12" s="373">
        <f t="shared" ref="J12:J30" ca="1" si="5">SUM(K12:N12)</f>
        <v>0</v>
      </c>
      <c r="K12" s="374">
        <f ca="1">SUMIF('Прил3(разработочная)'!$AS$11:$AS$29275,W12,'Прил3(разработочная)'!$E$11:$E$2875)</f>
        <v>0</v>
      </c>
      <c r="L12" s="374">
        <f ca="1">SUMIF('Прил3(разработочная)'!$AS$11:$AS$29275,X12,'Прил3(разработочная)'!$E$11:$E$2875)</f>
        <v>0</v>
      </c>
      <c r="M12" s="374">
        <f ca="1">SUMIF('Прил3(разработочная)'!$AS$11:$AS$29275,Y12,'Прил3(разработочная)'!$E$11:$E$2875)</f>
        <v>0</v>
      </c>
      <c r="N12" s="374" t="s">
        <v>3</v>
      </c>
      <c r="O12" s="89" t="str">
        <f t="shared" ref="O12:O30" ca="1" si="6">IF(SUM(D12:I12)+SUM(K12:N12)=C12,"ок",FALSE)</f>
        <v>ок</v>
      </c>
      <c r="P12" s="116" t="s">
        <v>395</v>
      </c>
      <c r="Q12" s="113" t="str">
        <f t="shared" si="4"/>
        <v>Bфедеральная</v>
      </c>
      <c r="R12" s="113" t="str">
        <f t="shared" ref="R12:R30" si="7">CONCATENATE(P12,$R$8)</f>
        <v>Bобластная</v>
      </c>
      <c r="S12" s="113" t="str">
        <f t="shared" ref="S12:S30" si="8">CONCATENATE(P12,$S$8)</f>
        <v>Bмуниципальная</v>
      </c>
      <c r="T12" s="113" t="str">
        <f t="shared" ref="T12:T30" si="9">CONCATENATE(P12,$T$8)</f>
        <v>Bобщественная</v>
      </c>
      <c r="U12" s="113" t="str">
        <f t="shared" ref="U12:U30" si="10">CONCATENATE(P12,$U$8)</f>
        <v>Bсмешанная</v>
      </c>
      <c r="V12" s="113" t="str">
        <f t="shared" ref="V12:V30" si="11">CONCATENATE(P12,$V$8)</f>
        <v>Bс иностранным участием</v>
      </c>
      <c r="W12" s="113" t="str">
        <f t="shared" ref="W12:W30" si="12">CONCATENATE(P12,$W$8)</f>
        <v>Bкфх</v>
      </c>
      <c r="X12" s="113" t="str">
        <f t="shared" ref="X12:X30" si="13">CONCATENATE(P12,$X$8)</f>
        <v>Bчастная</v>
      </c>
      <c r="Y12" s="113" t="str">
        <f t="shared" ref="Y12:Y30" si="14">CONCATENATE(P12,$Y$8)</f>
        <v>Bитд</v>
      </c>
      <c r="Z12" s="113" t="str">
        <f t="shared" ref="Z12:Z30" si="15">CONCATENATE(P12,$Z$8)</f>
        <v>Bддх</v>
      </c>
      <c r="AA12" s="144"/>
    </row>
    <row r="13" spans="1:27" ht="14.25" customHeight="1">
      <c r="A13" s="352" t="s">
        <v>268</v>
      </c>
      <c r="B13" s="335" t="s">
        <v>337</v>
      </c>
      <c r="C13" s="373">
        <f>'Прил3(сводная)'!F19</f>
        <v>0</v>
      </c>
      <c r="D13" s="374">
        <f ca="1">SUMIF('Прил3(разработочная)'!$AS$11:$AS$29275,Q13,'Прил3(разработочная)'!$E$11:$E$2875)</f>
        <v>0</v>
      </c>
      <c r="E13" s="374">
        <f ca="1">SUMIF('Прил3(разработочная)'!$AS$19:$AS$29275,R13,'Прил3(разработочная)'!$E$19:$E$2875)</f>
        <v>0</v>
      </c>
      <c r="F13" s="374">
        <f ca="1">SUMIF('Прил3(разработочная)'!$AS$11:$AS$29275,S13,'Прил3(разработочная)'!$E$11:$E$2875)</f>
        <v>0</v>
      </c>
      <c r="G13" s="374">
        <f ca="1">SUMIF('Прил3(разработочная)'!$AS$11:$AS$29275,T13,'Прил3(разработочная)'!$E$11:$E$2875)</f>
        <v>0</v>
      </c>
      <c r="H13" s="374">
        <f ca="1">SUMIF('Прил3(разработочная)'!$AS$11:$AS$29275,U13,'Прил3(разработочная)'!$E$11:$E$2875)</f>
        <v>0</v>
      </c>
      <c r="I13" s="374">
        <f ca="1">SUMIF('Прил3(разработочная)'!$AS$11:$AS$29275,V13,'Прил3(разработочная)'!$E$11:$E$2875)</f>
        <v>0</v>
      </c>
      <c r="J13" s="373">
        <f t="shared" ca="1" si="5"/>
        <v>0</v>
      </c>
      <c r="K13" s="374">
        <f ca="1">SUMIF('Прил3(разработочная)'!$AS$11:$AS$29275,W13,'Прил3(разработочная)'!$E$11:$E$2875)</f>
        <v>0</v>
      </c>
      <c r="L13" s="374">
        <f ca="1">SUMIF('Прил3(разработочная)'!$AS$11:$AS$29275,X13,'Прил3(разработочная)'!$E$11:$E$2875)</f>
        <v>0</v>
      </c>
      <c r="M13" s="374">
        <f ca="1">SUMIF('Прил3(разработочная)'!$AS$11:$AS$29275,Y13,'Прил3(разработочная)'!$E$11:$E$2875)</f>
        <v>0</v>
      </c>
      <c r="N13" s="374" t="s">
        <v>3</v>
      </c>
      <c r="O13" s="89" t="str">
        <f t="shared" ca="1" si="6"/>
        <v>ок</v>
      </c>
      <c r="P13" s="116" t="s">
        <v>396</v>
      </c>
      <c r="Q13" s="113" t="str">
        <f t="shared" si="4"/>
        <v>Cфедеральная</v>
      </c>
      <c r="R13" s="113" t="str">
        <f t="shared" si="7"/>
        <v>Cобластная</v>
      </c>
      <c r="S13" s="113" t="str">
        <f t="shared" si="8"/>
        <v>Cмуниципальная</v>
      </c>
      <c r="T13" s="113" t="str">
        <f t="shared" si="9"/>
        <v>Cобщественная</v>
      </c>
      <c r="U13" s="113" t="str">
        <f t="shared" si="10"/>
        <v>Cсмешанная</v>
      </c>
      <c r="V13" s="113" t="str">
        <f t="shared" si="11"/>
        <v>Cс иностранным участием</v>
      </c>
      <c r="W13" s="113" t="str">
        <f t="shared" si="12"/>
        <v>Cкфх</v>
      </c>
      <c r="X13" s="113" t="str">
        <f t="shared" si="13"/>
        <v>Cчастная</v>
      </c>
      <c r="Y13" s="113" t="str">
        <f t="shared" si="14"/>
        <v>Cитд</v>
      </c>
      <c r="Z13" s="113" t="str">
        <f t="shared" si="15"/>
        <v>Cддх</v>
      </c>
      <c r="AA13" s="144"/>
    </row>
    <row r="14" spans="1:27" ht="41.25" customHeight="1">
      <c r="A14" s="352" t="s">
        <v>519</v>
      </c>
      <c r="B14" s="366" t="s">
        <v>338</v>
      </c>
      <c r="C14" s="373">
        <f>'Прил3(сводная)'!F20</f>
        <v>14</v>
      </c>
      <c r="D14" s="374">
        <f ca="1">SUMIF('Прил3(разработочная)'!$AS$11:$AS$29275,Q14,'Прил3(разработочная)'!$E$11:$E$2875)</f>
        <v>0</v>
      </c>
      <c r="E14" s="374">
        <f ca="1">SUMIF('Прил3(разработочная)'!$AS$19:$AS$29275,R14,'Прил3(разработочная)'!$E$19:$E$2875)</f>
        <v>0</v>
      </c>
      <c r="F14" s="374">
        <f ca="1">SUMIF('Прил3(разработочная)'!$AS$11:$AS$29275,S14,'Прил3(разработочная)'!$E$11:$E$2875)</f>
        <v>11</v>
      </c>
      <c r="G14" s="374">
        <f ca="1">SUMIF('Прил3(разработочная)'!$AS$11:$AS$29275,T14,'Прил3(разработочная)'!$E$11:$E$2875)</f>
        <v>0</v>
      </c>
      <c r="H14" s="374">
        <f ca="1">SUMIF('Прил3(разработочная)'!$AS$11:$AS$29275,U14,'Прил3(разработочная)'!$E$11:$E$2875)</f>
        <v>0</v>
      </c>
      <c r="I14" s="374">
        <f ca="1">SUMIF('Прил3(разработочная)'!$AS$11:$AS$29275,V14,'Прил3(разработочная)'!$E$11:$E$2875)</f>
        <v>0</v>
      </c>
      <c r="J14" s="373">
        <f t="shared" ca="1" si="5"/>
        <v>3</v>
      </c>
      <c r="K14" s="374">
        <f ca="1">SUMIF('Прил3(разработочная)'!$AS$11:$AS$29275,W14,'Прил3(разработочная)'!$E$11:$E$2875)</f>
        <v>0</v>
      </c>
      <c r="L14" s="374">
        <f ca="1">SUMIF('Прил3(разработочная)'!$AS$11:$AS$29275,X14,'Прил3(разработочная)'!$E$11:$E$2875)</f>
        <v>3</v>
      </c>
      <c r="M14" s="374">
        <f ca="1">SUMIF('Прил3(разработочная)'!$AS$11:$AS$29275,Y14,'Прил3(разработочная)'!$E$11:$E$2875)</f>
        <v>0</v>
      </c>
      <c r="N14" s="374" t="s">
        <v>3</v>
      </c>
      <c r="O14" s="89" t="str">
        <f t="shared" ca="1" si="6"/>
        <v>ок</v>
      </c>
      <c r="P14" s="116" t="s">
        <v>516</v>
      </c>
      <c r="Q14" s="113" t="str">
        <f t="shared" ref="Q14" si="16">CONCATENATE(P14,$Q$8)</f>
        <v>Dфедеральная</v>
      </c>
      <c r="R14" s="113" t="str">
        <f t="shared" ref="R14" si="17">CONCATENATE(P14,$R$8)</f>
        <v>Dобластная</v>
      </c>
      <c r="S14" s="113" t="str">
        <f t="shared" ref="S14" si="18">CONCATENATE(P14,$S$8)</f>
        <v>Dмуниципальная</v>
      </c>
      <c r="T14" s="113" t="str">
        <f t="shared" ref="T14" si="19">CONCATENATE(P14,$T$8)</f>
        <v>Dобщественная</v>
      </c>
      <c r="U14" s="113" t="str">
        <f t="shared" ref="U14" si="20">CONCATENATE(P14,$U$8)</f>
        <v>Dсмешанная</v>
      </c>
      <c r="V14" s="113" t="str">
        <f t="shared" ref="V14" si="21">CONCATENATE(P14,$V$8)</f>
        <v>Dс иностранным участием</v>
      </c>
      <c r="W14" s="113" t="str">
        <f t="shared" ref="W14" si="22">CONCATENATE(P14,$W$8)</f>
        <v>Dкфх</v>
      </c>
      <c r="X14" s="113" t="str">
        <f t="shared" ref="X14" si="23">CONCATENATE(P14,$X$8)</f>
        <v>Dчастная</v>
      </c>
      <c r="Y14" s="113" t="str">
        <f t="shared" ref="Y14" si="24">CONCATENATE(P14,$Y$8)</f>
        <v>Dитд</v>
      </c>
      <c r="Z14" s="113" t="str">
        <f t="shared" ref="Z14" si="25">CONCATENATE(P14,$Z$8)</f>
        <v>Dддх</v>
      </c>
      <c r="AA14" s="144"/>
    </row>
    <row r="15" spans="1:27" ht="51" customHeight="1">
      <c r="A15" s="337" t="s">
        <v>506</v>
      </c>
      <c r="B15" s="335" t="s">
        <v>339</v>
      </c>
      <c r="C15" s="373">
        <f>'Прил3(сводная)'!F21</f>
        <v>0</v>
      </c>
      <c r="D15" s="374">
        <f ca="1">SUMIF('Прил3(разработочная)'!$AS$11:$AS$29275,Q15,'Прил3(разработочная)'!$E$11:$E$2875)</f>
        <v>0</v>
      </c>
      <c r="E15" s="374">
        <f ca="1">SUMIF('Прил3(разработочная)'!$AS$19:$AS$29275,R15,'Прил3(разработочная)'!$E$19:$E$2875)</f>
        <v>0</v>
      </c>
      <c r="F15" s="374">
        <f ca="1">SUMIF('Прил3(разработочная)'!$AS$11:$AS$29275,S15,'Прил3(разработочная)'!$E$11:$E$2875)</f>
        <v>0</v>
      </c>
      <c r="G15" s="374">
        <f ca="1">SUMIF('Прил3(разработочная)'!$AS$11:$AS$29275,T15,'Прил3(разработочная)'!$E$11:$E$2875)</f>
        <v>0</v>
      </c>
      <c r="H15" s="374">
        <f ca="1">SUMIF('Прил3(разработочная)'!$AS$11:$AS$29275,U15,'Прил3(разработочная)'!$E$11:$E$2875)</f>
        <v>0</v>
      </c>
      <c r="I15" s="374">
        <f ca="1">SUMIF('Прил3(разработочная)'!$AS$11:$AS$29275,V15,'Прил3(разработочная)'!$E$11:$E$2875)</f>
        <v>0</v>
      </c>
      <c r="J15" s="373">
        <f t="shared" ca="1" si="5"/>
        <v>0</v>
      </c>
      <c r="K15" s="374">
        <f ca="1">SUMIF('Прил3(разработочная)'!$AS$11:$AS$29275,W15,'Прил3(разработочная)'!$E$11:$E$2875)</f>
        <v>0</v>
      </c>
      <c r="L15" s="374">
        <f ca="1">SUMIF('Прил3(разработочная)'!$AS$11:$AS$29275,X15,'Прил3(разработочная)'!$E$11:$E$2875)</f>
        <v>0</v>
      </c>
      <c r="M15" s="374">
        <f ca="1">SUMIF('Прил3(разработочная)'!$AS$11:$AS$29275,Y15,'Прил3(разработочная)'!$E$11:$E$2875)</f>
        <v>0</v>
      </c>
      <c r="N15" s="374" t="s">
        <v>3</v>
      </c>
      <c r="O15" s="89" t="str">
        <f t="shared" ca="1" si="6"/>
        <v>ок</v>
      </c>
      <c r="P15" s="116" t="s">
        <v>397</v>
      </c>
      <c r="Q15" s="113" t="str">
        <f t="shared" si="4"/>
        <v>Eфедеральная</v>
      </c>
      <c r="R15" s="113" t="str">
        <f t="shared" si="7"/>
        <v>Eобластная</v>
      </c>
      <c r="S15" s="113" t="str">
        <f t="shared" si="8"/>
        <v>Eмуниципальная</v>
      </c>
      <c r="T15" s="113" t="str">
        <f t="shared" si="9"/>
        <v>Eобщественная</v>
      </c>
      <c r="U15" s="113" t="str">
        <f t="shared" si="10"/>
        <v>Eсмешанная</v>
      </c>
      <c r="V15" s="113" t="str">
        <f t="shared" si="11"/>
        <v>Eс иностранным участием</v>
      </c>
      <c r="W15" s="113" t="str">
        <f t="shared" si="12"/>
        <v>Eкфх</v>
      </c>
      <c r="X15" s="113" t="str">
        <f t="shared" si="13"/>
        <v>Eчастная</v>
      </c>
      <c r="Y15" s="113" t="str">
        <f t="shared" si="14"/>
        <v>Eитд</v>
      </c>
      <c r="Z15" s="113" t="str">
        <f t="shared" si="15"/>
        <v>Eддх</v>
      </c>
      <c r="AA15" s="144"/>
    </row>
    <row r="16" spans="1:27" ht="14.25" customHeight="1">
      <c r="A16" s="337" t="s">
        <v>279</v>
      </c>
      <c r="B16" s="335" t="s">
        <v>340</v>
      </c>
      <c r="C16" s="373">
        <f>'Прил3(сводная)'!F22</f>
        <v>0</v>
      </c>
      <c r="D16" s="374">
        <f ca="1">SUMIF('Прил3(разработочная)'!$AS$11:$AS$29275,Q16,'Прил3(разработочная)'!$E$11:$E$2875)</f>
        <v>0</v>
      </c>
      <c r="E16" s="374">
        <f ca="1">SUMIF('Прил3(разработочная)'!$AS$19:$AS$29275,R16,'Прил3(разработочная)'!$E$19:$E$2875)</f>
        <v>0</v>
      </c>
      <c r="F16" s="374">
        <f ca="1">SUMIF('Прил3(разработочная)'!$AS$11:$AS$29275,S16,'Прил3(разработочная)'!$E$11:$E$2875)</f>
        <v>0</v>
      </c>
      <c r="G16" s="374">
        <f ca="1">SUMIF('Прил3(разработочная)'!$AS$11:$AS$29275,T16,'Прил3(разработочная)'!$E$11:$E$2875)</f>
        <v>0</v>
      </c>
      <c r="H16" s="374">
        <f ca="1">SUMIF('Прил3(разработочная)'!$AS$11:$AS$29275,U16,'Прил3(разработочная)'!$E$11:$E$2875)</f>
        <v>0</v>
      </c>
      <c r="I16" s="374">
        <f ca="1">SUMIF('Прил3(разработочная)'!$AS$11:$AS$29275,V16,'Прил3(разработочная)'!$E$11:$E$2875)</f>
        <v>0</v>
      </c>
      <c r="J16" s="373">
        <f t="shared" ca="1" si="5"/>
        <v>0</v>
      </c>
      <c r="K16" s="374">
        <f ca="1">SUMIF('Прил3(разработочная)'!$AS$11:$AS$29275,W16,'Прил3(разработочная)'!$E$11:$E$2875)</f>
        <v>0</v>
      </c>
      <c r="L16" s="374">
        <f ca="1">SUMIF('Прил3(разработочная)'!$AS$11:$AS$29275,X16,'Прил3(разработочная)'!$E$11:$E$2875)</f>
        <v>0</v>
      </c>
      <c r="M16" s="374">
        <f ca="1">SUMIF('Прил3(разработочная)'!$AS$11:$AS$29275,Y16,'Прил3(разработочная)'!$E$11:$E$2875)</f>
        <v>0</v>
      </c>
      <c r="N16" s="374" t="s">
        <v>3</v>
      </c>
      <c r="O16" s="89" t="str">
        <f t="shared" ca="1" si="6"/>
        <v>ок</v>
      </c>
      <c r="P16" s="116" t="s">
        <v>398</v>
      </c>
      <c r="Q16" s="113" t="str">
        <f t="shared" si="4"/>
        <v>Fфедеральная</v>
      </c>
      <c r="R16" s="113" t="str">
        <f t="shared" si="7"/>
        <v>Fобластная</v>
      </c>
      <c r="S16" s="113" t="str">
        <f t="shared" si="8"/>
        <v>Fмуниципальная</v>
      </c>
      <c r="T16" s="113" t="str">
        <f t="shared" si="9"/>
        <v>Fобщественная</v>
      </c>
      <c r="U16" s="113" t="str">
        <f t="shared" si="10"/>
        <v>Fсмешанная</v>
      </c>
      <c r="V16" s="113" t="str">
        <f t="shared" si="11"/>
        <v>Fс иностранным участием</v>
      </c>
      <c r="W16" s="113" t="str">
        <f t="shared" si="12"/>
        <v>Fкфх</v>
      </c>
      <c r="X16" s="113" t="str">
        <f t="shared" si="13"/>
        <v>Fчастная</v>
      </c>
      <c r="Y16" s="113" t="str">
        <f t="shared" si="14"/>
        <v>Fитд</v>
      </c>
      <c r="Z16" s="113" t="str">
        <f t="shared" si="15"/>
        <v>Fддх</v>
      </c>
      <c r="AA16" s="144"/>
    </row>
    <row r="17" spans="1:27" ht="36.75" customHeight="1">
      <c r="A17" s="338" t="s">
        <v>521</v>
      </c>
      <c r="B17" s="335" t="s">
        <v>341</v>
      </c>
      <c r="C17" s="373">
        <f>'Прил3(сводная)'!F23</f>
        <v>16</v>
      </c>
      <c r="D17" s="374">
        <f ca="1">SUMIF('Прил3(разработочная)'!$AS$11:$AS$29275,Q17,'Прил3(разработочная)'!$E$11:$E$2875)</f>
        <v>0</v>
      </c>
      <c r="E17" s="374">
        <f ca="1">SUMIF('Прил3(разработочная)'!$AS$19:$AS$29275,R17,'Прил3(разработочная)'!$E$19:$E$2875)</f>
        <v>0</v>
      </c>
      <c r="F17" s="374">
        <f ca="1">SUMIF('Прил3(разработочная)'!$AS$11:$AS$29275,S17,'Прил3(разработочная)'!$E$11:$E$2875)</f>
        <v>0</v>
      </c>
      <c r="G17" s="374">
        <f ca="1">SUMIF('Прил3(разработочная)'!$AS$11:$AS$29275,T17,'Прил3(разработочная)'!$E$11:$E$2875)</f>
        <v>0</v>
      </c>
      <c r="H17" s="374">
        <f ca="1">SUMIF('Прил3(разработочная)'!$AS$11:$AS$29275,U17,'Прил3(разработочная)'!$E$11:$E$2875)</f>
        <v>0</v>
      </c>
      <c r="I17" s="374">
        <f ca="1">SUMIF('Прил3(разработочная)'!$AS$11:$AS$29275,V17,'Прил3(разработочная)'!$E$11:$E$2875)</f>
        <v>0</v>
      </c>
      <c r="J17" s="373">
        <f t="shared" ca="1" si="5"/>
        <v>16</v>
      </c>
      <c r="K17" s="374">
        <f ca="1">SUMIF('Прил3(разработочная)'!$AS$11:$AS$29275,W17,'Прил3(разработочная)'!$E$11:$E$2875)</f>
        <v>0</v>
      </c>
      <c r="L17" s="374">
        <f ca="1">SUMIF('Прил3(разработочная)'!$AS$11:$AS$29275,X17,'Прил3(разработочная)'!$E$11:$E$2875)</f>
        <v>16</v>
      </c>
      <c r="M17" s="374">
        <f ca="1">SUMIF('Прил3(разработочная)'!$AS$11:$AS$29275,Y17,'Прил3(разработочная)'!$E$11:$E$2875)</f>
        <v>0</v>
      </c>
      <c r="N17" s="374" t="s">
        <v>3</v>
      </c>
      <c r="O17" s="89" t="str">
        <f t="shared" ca="1" si="6"/>
        <v>ок</v>
      </c>
      <c r="P17" s="116" t="s">
        <v>399</v>
      </c>
      <c r="Q17" s="113" t="str">
        <f t="shared" si="4"/>
        <v>Gфедеральная</v>
      </c>
      <c r="R17" s="113" t="str">
        <f t="shared" si="7"/>
        <v>Gобластная</v>
      </c>
      <c r="S17" s="113" t="str">
        <f t="shared" si="8"/>
        <v>Gмуниципальная</v>
      </c>
      <c r="T17" s="113" t="str">
        <f t="shared" si="9"/>
        <v>Gобщественная</v>
      </c>
      <c r="U17" s="113" t="str">
        <f t="shared" si="10"/>
        <v>Gсмешанная</v>
      </c>
      <c r="V17" s="113" t="str">
        <f t="shared" si="11"/>
        <v>Gс иностранным участием</v>
      </c>
      <c r="W17" s="113" t="str">
        <f t="shared" si="12"/>
        <v>Gкфх</v>
      </c>
      <c r="X17" s="113" t="str">
        <f t="shared" si="13"/>
        <v>Gчастная</v>
      </c>
      <c r="Y17" s="113" t="str">
        <f t="shared" si="14"/>
        <v>Gитд</v>
      </c>
      <c r="Z17" s="113" t="str">
        <f t="shared" si="15"/>
        <v>Gддх</v>
      </c>
      <c r="AA17" s="144"/>
    </row>
    <row r="18" spans="1:27" ht="14.25" customHeight="1">
      <c r="A18" s="337" t="s">
        <v>487</v>
      </c>
      <c r="B18" s="335" t="s">
        <v>342</v>
      </c>
      <c r="C18" s="373">
        <f>'Прил3(сводная)'!F24</f>
        <v>2</v>
      </c>
      <c r="D18" s="374">
        <f ca="1">SUMIF('Прил3(разработочная)'!$AS$11:$AS$29275,Q18,'Прил3(разработочная)'!$E$11:$E$2875)</f>
        <v>0</v>
      </c>
      <c r="E18" s="374">
        <f ca="1">SUMIF('Прил3(разработочная)'!$AS$19:$AS$29275,R18,'Прил3(разработочная)'!$E$19:$E$2875)</f>
        <v>0</v>
      </c>
      <c r="F18" s="374">
        <f ca="1">SUMIF('Прил3(разработочная)'!$AS$11:$AS$29275,S18,'Прил3(разработочная)'!$E$11:$E$2875)</f>
        <v>0</v>
      </c>
      <c r="G18" s="374">
        <f ca="1">SUMIF('Прил3(разработочная)'!$AS$11:$AS$29275,T18,'Прил3(разработочная)'!$E$11:$E$2875)</f>
        <v>0</v>
      </c>
      <c r="H18" s="374">
        <f ca="1">SUMIF('Прил3(разработочная)'!$AS$11:$AS$29275,U18,'Прил3(разработочная)'!$E$11:$E$2875)</f>
        <v>0</v>
      </c>
      <c r="I18" s="374">
        <f ca="1">SUMIF('Прил3(разработочная)'!$AS$11:$AS$29275,V18,'Прил3(разработочная)'!$E$11:$E$2875)</f>
        <v>0</v>
      </c>
      <c r="J18" s="373">
        <f t="shared" ca="1" si="5"/>
        <v>2</v>
      </c>
      <c r="K18" s="374">
        <f ca="1">SUMIF('Прил3(разработочная)'!$AS$11:$AS$29275,W18,'Прил3(разработочная)'!$E$11:$E$2875)</f>
        <v>0</v>
      </c>
      <c r="L18" s="374">
        <f ca="1">SUMIF('Прил3(разработочная)'!$AS$11:$AS$29275,X18,'Прил3(разработочная)'!$E$11:$E$2875)</f>
        <v>2</v>
      </c>
      <c r="M18" s="374">
        <f ca="1">SUMIF('Прил3(разработочная)'!$AS$11:$AS$29275,Y18,'Прил3(разработочная)'!$E$11:$E$2875)</f>
        <v>0</v>
      </c>
      <c r="N18" s="374" t="s">
        <v>3</v>
      </c>
      <c r="O18" s="89" t="str">
        <f t="shared" ca="1" si="6"/>
        <v>ок</v>
      </c>
      <c r="P18" s="116" t="s">
        <v>400</v>
      </c>
      <c r="Q18" s="113" t="str">
        <f t="shared" si="4"/>
        <v>Hфедеральная</v>
      </c>
      <c r="R18" s="113" t="str">
        <f t="shared" si="7"/>
        <v>Hобластная</v>
      </c>
      <c r="S18" s="113" t="str">
        <f t="shared" si="8"/>
        <v>Hмуниципальная</v>
      </c>
      <c r="T18" s="113" t="str">
        <f t="shared" si="9"/>
        <v>Hобщественная</v>
      </c>
      <c r="U18" s="113" t="str">
        <f t="shared" si="10"/>
        <v>Hсмешанная</v>
      </c>
      <c r="V18" s="113" t="str">
        <f t="shared" si="11"/>
        <v>Hс иностранным участием</v>
      </c>
      <c r="W18" s="113" t="str">
        <f t="shared" si="12"/>
        <v>Hкфх</v>
      </c>
      <c r="X18" s="113" t="str">
        <f t="shared" si="13"/>
        <v>Hчастная</v>
      </c>
      <c r="Y18" s="113" t="str">
        <f t="shared" si="14"/>
        <v>Hитд</v>
      </c>
      <c r="Z18" s="113" t="str">
        <f t="shared" si="15"/>
        <v>Hддх</v>
      </c>
      <c r="AA18" s="144"/>
    </row>
    <row r="19" spans="1:27" ht="38.25">
      <c r="A19" s="337" t="s">
        <v>500</v>
      </c>
      <c r="B19" s="335" t="s">
        <v>343</v>
      </c>
      <c r="C19" s="373">
        <f>'Прил3(сводная)'!F25</f>
        <v>0</v>
      </c>
      <c r="D19" s="374">
        <f ca="1">SUMIF('Прил3(разработочная)'!$AS$11:$AS$29275,Q19,'Прил3(разработочная)'!$E$11:$E$2875)</f>
        <v>0</v>
      </c>
      <c r="E19" s="374">
        <f ca="1">SUMIF('Прил3(разработочная)'!$AS$19:$AS$29275,R19,'Прил3(разработочная)'!$E$19:$E$2875)</f>
        <v>0</v>
      </c>
      <c r="F19" s="374">
        <f ca="1">SUMIF('Прил3(разработочная)'!$AS$11:$AS$29275,S19,'Прил3(разработочная)'!$E$11:$E$2875)</f>
        <v>0</v>
      </c>
      <c r="G19" s="374">
        <f ca="1">SUMIF('Прил3(разработочная)'!$AS$11:$AS$29275,T19,'Прил3(разработочная)'!$E$11:$E$2875)</f>
        <v>0</v>
      </c>
      <c r="H19" s="374">
        <f ca="1">SUMIF('Прил3(разработочная)'!$AS$11:$AS$29275,U19,'Прил3(разработочная)'!$E$11:$E$2875)</f>
        <v>0</v>
      </c>
      <c r="I19" s="374">
        <f ca="1">SUMIF('Прил3(разработочная)'!$AS$11:$AS$29275,V19,'Прил3(разработочная)'!$E$11:$E$2875)</f>
        <v>0</v>
      </c>
      <c r="J19" s="373">
        <f t="shared" ca="1" si="5"/>
        <v>0</v>
      </c>
      <c r="K19" s="374">
        <f ca="1">SUMIF('Прил3(разработочная)'!$AS$11:$AS$29275,W19,'Прил3(разработочная)'!$E$11:$E$2875)</f>
        <v>0</v>
      </c>
      <c r="L19" s="374">
        <f ca="1">SUMIF('Прил3(разработочная)'!$AS$11:$AS$29275,X19,'Прил3(разработочная)'!$E$11:$E$2875)</f>
        <v>0</v>
      </c>
      <c r="M19" s="374">
        <f ca="1">SUMIF('Прил3(разработочная)'!$AS$11:$AS$29275,Y19,'Прил3(разработочная)'!$E$11:$E$2875)</f>
        <v>0</v>
      </c>
      <c r="N19" s="374" t="s">
        <v>3</v>
      </c>
      <c r="O19" s="89" t="str">
        <f t="shared" ca="1" si="6"/>
        <v>ок</v>
      </c>
      <c r="P19" s="116" t="s">
        <v>499</v>
      </c>
      <c r="Q19" s="113" t="str">
        <f t="shared" si="4"/>
        <v>Iфедеральная</v>
      </c>
      <c r="R19" s="113" t="str">
        <f t="shared" si="7"/>
        <v>Iобластная</v>
      </c>
      <c r="S19" s="113" t="str">
        <f t="shared" si="8"/>
        <v>Iмуниципальная</v>
      </c>
      <c r="T19" s="113" t="str">
        <f t="shared" si="9"/>
        <v>Iобщественная</v>
      </c>
      <c r="U19" s="113" t="str">
        <f t="shared" si="10"/>
        <v>Iсмешанная</v>
      </c>
      <c r="V19" s="113" t="str">
        <f t="shared" si="11"/>
        <v>Iс иностранным участием</v>
      </c>
      <c r="W19" s="113" t="str">
        <f t="shared" si="12"/>
        <v>Iкфх</v>
      </c>
      <c r="X19" s="113" t="str">
        <f t="shared" si="13"/>
        <v>Iчастная</v>
      </c>
      <c r="Y19" s="113" t="str">
        <f t="shared" si="14"/>
        <v>Iитд</v>
      </c>
      <c r="Z19" s="113" t="str">
        <f t="shared" si="15"/>
        <v>Iддх</v>
      </c>
      <c r="AA19" s="144"/>
    </row>
    <row r="20" spans="1:27" ht="25.5" customHeight="1">
      <c r="A20" s="337" t="s">
        <v>488</v>
      </c>
      <c r="B20" s="335" t="s">
        <v>344</v>
      </c>
      <c r="C20" s="373">
        <f>'Прил3(сводная)'!F26</f>
        <v>3</v>
      </c>
      <c r="D20" s="374">
        <f ca="1">SUMIF('Прил3(разработочная)'!$AS$11:$AS$29275,Q20,'Прил3(разработочная)'!$E$11:$E$2875)</f>
        <v>3</v>
      </c>
      <c r="E20" s="374">
        <f ca="1">SUMIF('Прил3(разработочная)'!$AS$19:$AS$29275,R20,'Прил3(разработочная)'!$E$19:$E$2875)</f>
        <v>0</v>
      </c>
      <c r="F20" s="374">
        <f ca="1">SUMIF('Прил3(разработочная)'!$AS$11:$AS$29275,S20,'Прил3(разработочная)'!$E$11:$E$2875)</f>
        <v>0</v>
      </c>
      <c r="G20" s="374">
        <f ca="1">SUMIF('Прил3(разработочная)'!$AS$11:$AS$29275,T20,'Прил3(разработочная)'!$E$11:$E$2875)</f>
        <v>0</v>
      </c>
      <c r="H20" s="374">
        <f ca="1">SUMIF('Прил3(разработочная)'!$AS$11:$AS$29275,U20,'Прил3(разработочная)'!$E$11:$E$2875)</f>
        <v>0</v>
      </c>
      <c r="I20" s="374">
        <f ca="1">SUMIF('Прил3(разработочная)'!$AS$11:$AS$29275,V20,'Прил3(разработочная)'!$E$11:$E$2875)</f>
        <v>0</v>
      </c>
      <c r="J20" s="373">
        <f t="shared" ca="1" si="5"/>
        <v>0</v>
      </c>
      <c r="K20" s="374">
        <f ca="1">SUMIF('Прил3(разработочная)'!$AS$11:$AS$29275,W20,'Прил3(разработочная)'!$E$11:$E$2875)</f>
        <v>0</v>
      </c>
      <c r="L20" s="374">
        <f ca="1">SUMIF('Прил3(разработочная)'!$AS$11:$AS$29275,X20,'Прил3(разработочная)'!$E$11:$E$2875)</f>
        <v>0</v>
      </c>
      <c r="M20" s="374">
        <f ca="1">SUMIF('Прил3(разработочная)'!$AS$11:$AS$29275,Y20,'Прил3(разработочная)'!$E$11:$E$2875)</f>
        <v>0</v>
      </c>
      <c r="N20" s="374" t="s">
        <v>3</v>
      </c>
      <c r="O20" s="89" t="str">
        <f t="shared" ca="1" si="6"/>
        <v>ок</v>
      </c>
      <c r="P20" s="117" t="s">
        <v>401</v>
      </c>
      <c r="Q20" s="113" t="str">
        <f t="shared" si="4"/>
        <v>Jфедеральная</v>
      </c>
      <c r="R20" s="113" t="str">
        <f t="shared" si="7"/>
        <v>Jобластная</v>
      </c>
      <c r="S20" s="113" t="str">
        <f t="shared" si="8"/>
        <v>Jмуниципальная</v>
      </c>
      <c r="T20" s="113" t="str">
        <f t="shared" si="9"/>
        <v>Jобщественная</v>
      </c>
      <c r="U20" s="113" t="str">
        <f t="shared" si="10"/>
        <v>Jсмешанная</v>
      </c>
      <c r="V20" s="113" t="str">
        <f t="shared" si="11"/>
        <v>Jс иностранным участием</v>
      </c>
      <c r="W20" s="113" t="str">
        <f t="shared" si="12"/>
        <v>Jкфх</v>
      </c>
      <c r="X20" s="113" t="str">
        <f t="shared" si="13"/>
        <v>Jчастная</v>
      </c>
      <c r="Y20" s="113" t="str">
        <f t="shared" si="14"/>
        <v>Jитд</v>
      </c>
      <c r="Z20" s="113" t="str">
        <f t="shared" si="15"/>
        <v>Jддх</v>
      </c>
      <c r="AA20" s="144"/>
    </row>
    <row r="21" spans="1:27" ht="23.25" customHeight="1">
      <c r="A21" s="337" t="s">
        <v>472</v>
      </c>
      <c r="B21" s="335" t="s">
        <v>345</v>
      </c>
      <c r="C21" s="373">
        <f>'Прил3(сводная)'!F27</f>
        <v>1</v>
      </c>
      <c r="D21" s="374">
        <f ca="1">SUMIF('Прил3(разработочная)'!$AS$11:$AS$29275,Q21,'Прил3(разработочная)'!$E$11:$E$2875)</f>
        <v>1</v>
      </c>
      <c r="E21" s="374">
        <f ca="1">SUMIF('Прил3(разработочная)'!$AS$19:$AS$29275,R21,'Прил3(разработочная)'!$E$19:$E$2875)</f>
        <v>0</v>
      </c>
      <c r="F21" s="374">
        <f ca="1">SUMIF('Прил3(разработочная)'!$AS$11:$AS$29275,S21,'Прил3(разработочная)'!$E$11:$E$2875)</f>
        <v>0</v>
      </c>
      <c r="G21" s="374">
        <f ca="1">SUMIF('Прил3(разработочная)'!$AS$11:$AS$29275,T21,'Прил3(разработочная)'!$E$11:$E$2875)</f>
        <v>0</v>
      </c>
      <c r="H21" s="374">
        <f ca="1">SUMIF('Прил3(разработочная)'!$AS$11:$AS$29275,U21,'Прил3(разработочная)'!$E$11:$E$2875)</f>
        <v>0</v>
      </c>
      <c r="I21" s="374">
        <f ca="1">SUMIF('Прил3(разработочная)'!$AS$11:$AS$29275,V21,'Прил3(разработочная)'!$E$11:$E$2875)</f>
        <v>0</v>
      </c>
      <c r="J21" s="373">
        <f t="shared" ca="1" si="5"/>
        <v>0</v>
      </c>
      <c r="K21" s="374">
        <f ca="1">SUMIF('Прил3(разработочная)'!$AS$11:$AS$29275,W21,'Прил3(разработочная)'!$E$11:$E$2875)</f>
        <v>0</v>
      </c>
      <c r="L21" s="374">
        <f ca="1">SUMIF('Прил3(разработочная)'!$AS$11:$AS$29275,X21,'Прил3(разработочная)'!$E$11:$E$2875)</f>
        <v>0</v>
      </c>
      <c r="M21" s="374">
        <f ca="1">SUMIF('Прил3(разработочная)'!$AS$11:$AS$29275,Y21,'Прил3(разработочная)'!$E$11:$E$2875)</f>
        <v>0</v>
      </c>
      <c r="N21" s="374" t="s">
        <v>3</v>
      </c>
      <c r="O21" s="89" t="str">
        <f t="shared" ca="1" si="6"/>
        <v>ок</v>
      </c>
      <c r="P21" s="117" t="s">
        <v>402</v>
      </c>
      <c r="Q21" s="113" t="str">
        <f t="shared" si="4"/>
        <v>Kфедеральная</v>
      </c>
      <c r="R21" s="113" t="str">
        <f t="shared" si="7"/>
        <v>Kобластная</v>
      </c>
      <c r="S21" s="113" t="str">
        <f t="shared" si="8"/>
        <v>Kмуниципальная</v>
      </c>
      <c r="T21" s="113" t="str">
        <f t="shared" si="9"/>
        <v>Kобщественная</v>
      </c>
      <c r="U21" s="113" t="str">
        <f t="shared" si="10"/>
        <v>Kсмешанная</v>
      </c>
      <c r="V21" s="113" t="str">
        <f t="shared" si="11"/>
        <v>Kс иностранным участием</v>
      </c>
      <c r="W21" s="113" t="str">
        <f t="shared" si="12"/>
        <v>Kкфх</v>
      </c>
      <c r="X21" s="113" t="str">
        <f t="shared" si="13"/>
        <v>Kчастная</v>
      </c>
      <c r="Y21" s="113" t="str">
        <f t="shared" si="14"/>
        <v>Kитд</v>
      </c>
      <c r="Z21" s="113" t="str">
        <f t="shared" si="15"/>
        <v>Kддх</v>
      </c>
      <c r="AA21" s="144"/>
    </row>
    <row r="22" spans="1:27" ht="24.75" customHeight="1">
      <c r="A22" s="337" t="s">
        <v>473</v>
      </c>
      <c r="B22" s="335" t="s">
        <v>346</v>
      </c>
      <c r="C22" s="373">
        <f>'Прил3(сводная)'!F28</f>
        <v>0</v>
      </c>
      <c r="D22" s="374">
        <f ca="1">SUMIF('Прил3(разработочная)'!$AS$11:$AS$29275,Q22,'Прил3(разработочная)'!$E$11:$E$2875)</f>
        <v>0</v>
      </c>
      <c r="E22" s="374">
        <f ca="1">SUMIF('Прил3(разработочная)'!$AS$19:$AS$29275,R22,'Прил3(разработочная)'!$E$19:$E$2875)</f>
        <v>0</v>
      </c>
      <c r="F22" s="374">
        <f ca="1">SUMIF('Прил3(разработочная)'!$AS$11:$AS$29275,S22,'Прил3(разработочная)'!$E$11:$E$2875)</f>
        <v>0</v>
      </c>
      <c r="G22" s="374">
        <f ca="1">SUMIF('Прил3(разработочная)'!$AS$11:$AS$29275,T22,'Прил3(разработочная)'!$E$11:$E$2875)</f>
        <v>0</v>
      </c>
      <c r="H22" s="374">
        <f ca="1">SUMIF('Прил3(разработочная)'!$AS$11:$AS$29275,U22,'Прил3(разработочная)'!$E$11:$E$2875)</f>
        <v>0</v>
      </c>
      <c r="I22" s="374">
        <f ca="1">SUMIF('Прил3(разработочная)'!$AS$11:$AS$29275,V22,'Прил3(разработочная)'!$E$11:$E$2875)</f>
        <v>0</v>
      </c>
      <c r="J22" s="373">
        <f t="shared" ca="1" si="5"/>
        <v>0</v>
      </c>
      <c r="K22" s="374">
        <f ca="1">SUMIF('Прил3(разработочная)'!$AS$11:$AS$29275,W22,'Прил3(разработочная)'!$E$11:$E$2875)</f>
        <v>0</v>
      </c>
      <c r="L22" s="374">
        <f ca="1">SUMIF('Прил3(разработочная)'!$AS$11:$AS$29275,X22,'Прил3(разработочная)'!$E$11:$E$2875)</f>
        <v>0</v>
      </c>
      <c r="M22" s="374">
        <f ca="1">SUMIF('Прил3(разработочная)'!$AS$11:$AS$29275,Y22,'Прил3(разработочная)'!$E$11:$E$2875)</f>
        <v>0</v>
      </c>
      <c r="N22" s="374" t="s">
        <v>3</v>
      </c>
      <c r="O22" s="89" t="str">
        <f t="shared" ca="1" si="6"/>
        <v>ок</v>
      </c>
      <c r="P22" s="116" t="s">
        <v>403</v>
      </c>
      <c r="Q22" s="113" t="str">
        <f t="shared" si="4"/>
        <v>Lфедеральная</v>
      </c>
      <c r="R22" s="113" t="str">
        <f t="shared" si="7"/>
        <v>Lобластная</v>
      </c>
      <c r="S22" s="113" t="str">
        <f t="shared" si="8"/>
        <v>Lмуниципальная</v>
      </c>
      <c r="T22" s="113" t="str">
        <f t="shared" si="9"/>
        <v>Lобщественная</v>
      </c>
      <c r="U22" s="113" t="str">
        <f t="shared" si="10"/>
        <v>Lсмешанная</v>
      </c>
      <c r="V22" s="113" t="str">
        <f t="shared" si="11"/>
        <v>Lс иностранным участием</v>
      </c>
      <c r="W22" s="113" t="str">
        <f t="shared" si="12"/>
        <v>Lкфх</v>
      </c>
      <c r="X22" s="113" t="str">
        <f t="shared" si="13"/>
        <v>Lчастная</v>
      </c>
      <c r="Y22" s="113" t="str">
        <f t="shared" si="14"/>
        <v>Lитд</v>
      </c>
      <c r="Z22" s="113" t="str">
        <f t="shared" si="15"/>
        <v>Lддх</v>
      </c>
      <c r="AA22" s="144"/>
    </row>
    <row r="23" spans="1:27" ht="25.5" customHeight="1">
      <c r="A23" s="337" t="s">
        <v>475</v>
      </c>
      <c r="B23" s="335" t="s">
        <v>347</v>
      </c>
      <c r="C23" s="373">
        <f>'Прил3(сводная)'!F29</f>
        <v>0</v>
      </c>
      <c r="D23" s="374">
        <f ca="1">SUMIF('Прил3(разработочная)'!$AS$11:$AS$29275,Q23,'Прил3(разработочная)'!$E$11:$E$2875)</f>
        <v>0</v>
      </c>
      <c r="E23" s="374">
        <f ca="1">SUMIF('Прил3(разработочная)'!$AS$19:$AS$29275,R23,'Прил3(разработочная)'!$E$19:$E$2875)</f>
        <v>0</v>
      </c>
      <c r="F23" s="374">
        <f ca="1">SUMIF('Прил3(разработочная)'!$AS$11:$AS$29275,S23,'Прил3(разработочная)'!$E$11:$E$2875)</f>
        <v>0</v>
      </c>
      <c r="G23" s="374">
        <f ca="1">SUMIF('Прил3(разработочная)'!$AS$11:$AS$29275,T23,'Прил3(разработочная)'!$E$11:$E$2875)</f>
        <v>0</v>
      </c>
      <c r="H23" s="374">
        <f ca="1">SUMIF('Прил3(разработочная)'!$AS$11:$AS$29275,U23,'Прил3(разработочная)'!$E$11:$E$2875)</f>
        <v>0</v>
      </c>
      <c r="I23" s="374">
        <f ca="1">SUMIF('Прил3(разработочная)'!$AS$11:$AS$29275,V23,'Прил3(разработочная)'!$E$11:$E$2875)</f>
        <v>0</v>
      </c>
      <c r="J23" s="373">
        <f t="shared" ca="1" si="5"/>
        <v>0</v>
      </c>
      <c r="K23" s="374">
        <f ca="1">SUMIF('Прил3(разработочная)'!$AS$11:$AS$29275,W23,'Прил3(разработочная)'!$E$11:$E$2875)</f>
        <v>0</v>
      </c>
      <c r="L23" s="374">
        <f ca="1">SUMIF('Прил3(разработочная)'!$AS$11:$AS$29275,X23,'Прил3(разработочная)'!$E$11:$E$2875)</f>
        <v>0</v>
      </c>
      <c r="M23" s="374">
        <f ca="1">SUMIF('Прил3(разработочная)'!$AS$11:$AS$29275,Y23,'Прил3(разработочная)'!$E$11:$E$2875)</f>
        <v>0</v>
      </c>
      <c r="N23" s="374" t="s">
        <v>3</v>
      </c>
      <c r="O23" s="89" t="str">
        <f t="shared" ca="1" si="6"/>
        <v>ок</v>
      </c>
      <c r="P23" s="116" t="s">
        <v>404</v>
      </c>
      <c r="Q23" s="113" t="str">
        <f t="shared" si="4"/>
        <v>Mфедеральная</v>
      </c>
      <c r="R23" s="113" t="str">
        <f t="shared" si="7"/>
        <v>Mобластная</v>
      </c>
      <c r="S23" s="113" t="str">
        <f t="shared" si="8"/>
        <v>Mмуниципальная</v>
      </c>
      <c r="T23" s="113" t="str">
        <f t="shared" si="9"/>
        <v>Mобщественная</v>
      </c>
      <c r="U23" s="113" t="str">
        <f t="shared" si="10"/>
        <v>Mсмешанная</v>
      </c>
      <c r="V23" s="113" t="str">
        <f t="shared" si="11"/>
        <v>Mс иностранным участием</v>
      </c>
      <c r="W23" s="113" t="str">
        <f t="shared" si="12"/>
        <v>Mкфх</v>
      </c>
      <c r="X23" s="113" t="str">
        <f t="shared" si="13"/>
        <v>Mчастная</v>
      </c>
      <c r="Y23" s="113" t="str">
        <f t="shared" si="14"/>
        <v>Mитд</v>
      </c>
      <c r="Z23" s="113" t="str">
        <f t="shared" si="15"/>
        <v>Mддх</v>
      </c>
      <c r="AA23" s="144"/>
    </row>
    <row r="24" spans="1:27" ht="38.25" customHeight="1">
      <c r="A24" s="337" t="s">
        <v>476</v>
      </c>
      <c r="B24" s="335" t="s">
        <v>348</v>
      </c>
      <c r="C24" s="373">
        <f>'Прил3(сводная)'!F30</f>
        <v>4</v>
      </c>
      <c r="D24" s="374">
        <f ca="1">SUMIF('Прил3(разработочная)'!$AS$11:$AS$29275,Q24,'Прил3(разработочная)'!$E$11:$E$2875)</f>
        <v>0</v>
      </c>
      <c r="E24" s="374">
        <f ca="1">SUMIF('Прил3(разработочная)'!$AS$19:$AS$29275,R24,'Прил3(разработочная)'!$E$19:$E$2875)</f>
        <v>0</v>
      </c>
      <c r="F24" s="374">
        <f ca="1">SUMIF('Прил3(разработочная)'!$AS$11:$AS$29275,S24,'Прил3(разработочная)'!$E$11:$E$2875)</f>
        <v>0</v>
      </c>
      <c r="G24" s="374">
        <f ca="1">SUMIF('Прил3(разработочная)'!$AS$11:$AS$29275,T24,'Прил3(разработочная)'!$E$11:$E$2875)</f>
        <v>0</v>
      </c>
      <c r="H24" s="374">
        <f ca="1">SUMIF('Прил3(разработочная)'!$AS$11:$AS$29275,U24,'Прил3(разработочная)'!$E$11:$E$2875)</f>
        <v>0</v>
      </c>
      <c r="I24" s="374">
        <f ca="1">SUMIF('Прил3(разработочная)'!$AS$11:$AS$29275,V24,'Прил3(разработочная)'!$E$11:$E$2875)</f>
        <v>0</v>
      </c>
      <c r="J24" s="373">
        <f t="shared" ca="1" si="5"/>
        <v>4</v>
      </c>
      <c r="K24" s="374">
        <f ca="1">SUMIF('Прил3(разработочная)'!$AS$11:$AS$29275,W24,'Прил3(разработочная)'!$E$11:$E$2875)</f>
        <v>0</v>
      </c>
      <c r="L24" s="374">
        <f ca="1">SUMIF('Прил3(разработочная)'!$AS$11:$AS$29275,X24,'Прил3(разработочная)'!$E$11:$E$2875)</f>
        <v>4</v>
      </c>
      <c r="M24" s="374">
        <f ca="1">SUMIF('Прил3(разработочная)'!$AS$11:$AS$29275,Y24,'Прил3(разработочная)'!$E$11:$E$2875)</f>
        <v>0</v>
      </c>
      <c r="N24" s="374" t="s">
        <v>3</v>
      </c>
      <c r="O24" s="89" t="str">
        <f t="shared" ca="1" si="6"/>
        <v>ок</v>
      </c>
      <c r="P24" s="116" t="s">
        <v>405</v>
      </c>
      <c r="Q24" s="113" t="str">
        <f t="shared" si="4"/>
        <v>Nфедеральная</v>
      </c>
      <c r="R24" s="113" t="str">
        <f t="shared" si="7"/>
        <v>Nобластная</v>
      </c>
      <c r="S24" s="113" t="str">
        <f t="shared" si="8"/>
        <v>Nмуниципальная</v>
      </c>
      <c r="T24" s="113" t="str">
        <f t="shared" si="9"/>
        <v>Nобщественная</v>
      </c>
      <c r="U24" s="113" t="str">
        <f t="shared" si="10"/>
        <v>Nсмешанная</v>
      </c>
      <c r="V24" s="113" t="str">
        <f t="shared" si="11"/>
        <v>Nс иностранным участием</v>
      </c>
      <c r="W24" s="113" t="str">
        <f t="shared" si="12"/>
        <v>Nкфх</v>
      </c>
      <c r="X24" s="113" t="str">
        <f t="shared" si="13"/>
        <v>Nчастная</v>
      </c>
      <c r="Y24" s="113" t="str">
        <f t="shared" si="14"/>
        <v>Nитд</v>
      </c>
      <c r="Z24" s="113" t="str">
        <f t="shared" si="15"/>
        <v>Nддх</v>
      </c>
      <c r="AA24" s="144"/>
    </row>
    <row r="25" spans="1:27" ht="37.5" customHeight="1">
      <c r="A25" s="337" t="s">
        <v>522</v>
      </c>
      <c r="B25" s="335" t="s">
        <v>349</v>
      </c>
      <c r="C25" s="373">
        <f>'Прил3(сводная)'!F31</f>
        <v>6</v>
      </c>
      <c r="D25" s="374">
        <f ca="1">SUMIF('Прил3(разработочная)'!$AS$11:$AS$29275,Q25,'Прил3(разработочная)'!$E$11:$E$2875)</f>
        <v>0</v>
      </c>
      <c r="E25" s="374">
        <f ca="1">SUMIF('Прил3(разработочная)'!$AS$19:$AS$29275,R25,'Прил3(разработочная)'!$E$19:$E$2875)</f>
        <v>0</v>
      </c>
      <c r="F25" s="374">
        <f ca="1">SUMIF('Прил3(разработочная)'!$AS$11:$AS$29275,S25,'Прил3(разработочная)'!$E$11:$E$2875)</f>
        <v>6</v>
      </c>
      <c r="G25" s="374">
        <f ca="1">SUMIF('Прил3(разработочная)'!$AS$11:$AS$29275,T25,'Прил3(разработочная)'!$E$11:$E$2875)</f>
        <v>0</v>
      </c>
      <c r="H25" s="374">
        <f ca="1">SUMIF('Прил3(разработочная)'!$AS$11:$AS$29275,U25,'Прил3(разработочная)'!$E$11:$E$2875)</f>
        <v>0</v>
      </c>
      <c r="I25" s="374">
        <f ca="1">SUMIF('Прил3(разработочная)'!$AS$11:$AS$29275,V25,'Прил3(разработочная)'!$E$11:$E$2875)</f>
        <v>0</v>
      </c>
      <c r="J25" s="373">
        <f t="shared" ca="1" si="5"/>
        <v>0</v>
      </c>
      <c r="K25" s="374">
        <f ca="1">SUMIF('Прил3(разработочная)'!$AS$11:$AS$29275,W25,'Прил3(разработочная)'!$E$11:$E$2875)</f>
        <v>0</v>
      </c>
      <c r="L25" s="374">
        <f ca="1">SUMIF('Прил3(разработочная)'!$AS$11:$AS$29275,X25,'Прил3(разработочная)'!$E$11:$E$2875)</f>
        <v>0</v>
      </c>
      <c r="M25" s="374">
        <f ca="1">SUMIF('Прил3(разработочная)'!$AS$11:$AS$29275,Y25,'Прил3(разработочная)'!$E$11:$E$2875)</f>
        <v>0</v>
      </c>
      <c r="N25" s="374" t="s">
        <v>3</v>
      </c>
      <c r="O25" s="89" t="str">
        <f t="shared" ca="1" si="6"/>
        <v>ок</v>
      </c>
      <c r="P25" s="116" t="s">
        <v>406</v>
      </c>
      <c r="Q25" s="113" t="str">
        <f t="shared" si="4"/>
        <v>Oфедеральная</v>
      </c>
      <c r="R25" s="113" t="str">
        <f t="shared" si="7"/>
        <v>Oобластная</v>
      </c>
      <c r="S25" s="113" t="str">
        <f t="shared" si="8"/>
        <v>Oмуниципальная</v>
      </c>
      <c r="T25" s="113" t="str">
        <f t="shared" si="9"/>
        <v>Oобщественная</v>
      </c>
      <c r="U25" s="113" t="str">
        <f t="shared" si="10"/>
        <v>Oсмешанная</v>
      </c>
      <c r="V25" s="113" t="str">
        <f t="shared" si="11"/>
        <v>Oс иностранным участием</v>
      </c>
      <c r="W25" s="113" t="str">
        <f t="shared" si="12"/>
        <v>Oкфх</v>
      </c>
      <c r="X25" s="113" t="str">
        <f t="shared" si="13"/>
        <v>Oчастная</v>
      </c>
      <c r="Y25" s="113" t="str">
        <f t="shared" si="14"/>
        <v>Oитд</v>
      </c>
      <c r="Z25" s="113" t="str">
        <f t="shared" si="15"/>
        <v>Oддх</v>
      </c>
      <c r="AA25" s="144"/>
    </row>
    <row r="26" spans="1:27" ht="12.75" customHeight="1">
      <c r="A26" s="337" t="s">
        <v>280</v>
      </c>
      <c r="B26" s="335" t="s">
        <v>350</v>
      </c>
      <c r="C26" s="373">
        <f>'Прил3(сводная)'!F32</f>
        <v>42</v>
      </c>
      <c r="D26" s="374">
        <f ca="1">SUMIF('Прил3(разработочная)'!$AS$11:$AS$29275,Q26,'Прил3(разработочная)'!$E$11:$E$2875)</f>
        <v>0</v>
      </c>
      <c r="E26" s="374">
        <f ca="1">SUMIF('Прил3(разработочная)'!$AS$19:$AS$29275,R26,'Прил3(разработочная)'!$E$19:$E$2875)</f>
        <v>0</v>
      </c>
      <c r="F26" s="374">
        <f ca="1">SUMIF('Прил3(разработочная)'!$AS$11:$AS$29275,S26,'Прил3(разработочная)'!$E$11:$E$2875)</f>
        <v>42</v>
      </c>
      <c r="G26" s="374">
        <f ca="1">SUMIF('Прил3(разработочная)'!$AS$11:$AS$29275,T26,'Прил3(разработочная)'!$E$11:$E$2875)</f>
        <v>0</v>
      </c>
      <c r="H26" s="374">
        <f ca="1">SUMIF('Прил3(разработочная)'!$AS$11:$AS$29275,U26,'Прил3(разработочная)'!$E$11:$E$2875)</f>
        <v>0</v>
      </c>
      <c r="I26" s="374">
        <f ca="1">SUMIF('Прил3(разработочная)'!$AS$11:$AS$29275,V26,'Прил3(разработочная)'!$E$11:$E$2875)</f>
        <v>0</v>
      </c>
      <c r="J26" s="373">
        <f t="shared" ca="1" si="5"/>
        <v>0</v>
      </c>
      <c r="K26" s="374">
        <f ca="1">SUMIF('Прил3(разработочная)'!$AS$11:$AS$29275,W26,'Прил3(разработочная)'!$E$11:$E$2875)</f>
        <v>0</v>
      </c>
      <c r="L26" s="374">
        <f ca="1">SUMIF('Прил3(разработочная)'!$AS$11:$AS$29275,X26,'Прил3(разработочная)'!$E$11:$E$2875)</f>
        <v>0</v>
      </c>
      <c r="M26" s="374">
        <f ca="1">SUMIF('Прил3(разработочная)'!$AS$11:$AS$29275,Y26,'Прил3(разработочная)'!$E$11:$E$2875)</f>
        <v>0</v>
      </c>
      <c r="N26" s="374" t="s">
        <v>3</v>
      </c>
      <c r="O26" s="89" t="str">
        <f t="shared" ca="1" si="6"/>
        <v>ок</v>
      </c>
      <c r="P26" s="116" t="s">
        <v>513</v>
      </c>
      <c r="Q26" s="113" t="str">
        <f t="shared" si="4"/>
        <v>Pфедеральная</v>
      </c>
      <c r="R26" s="113" t="str">
        <f t="shared" si="7"/>
        <v>Pобластная</v>
      </c>
      <c r="S26" s="113" t="str">
        <f t="shared" si="8"/>
        <v>Pмуниципальная</v>
      </c>
      <c r="T26" s="113" t="str">
        <f t="shared" si="9"/>
        <v>Pобщественная</v>
      </c>
      <c r="U26" s="113" t="str">
        <f t="shared" si="10"/>
        <v>Pсмешанная</v>
      </c>
      <c r="V26" s="113" t="str">
        <f t="shared" si="11"/>
        <v>Pс иностранным участием</v>
      </c>
      <c r="W26" s="113" t="str">
        <f t="shared" si="12"/>
        <v>Pкфх</v>
      </c>
      <c r="X26" s="113" t="str">
        <f t="shared" si="13"/>
        <v>Pчастная</v>
      </c>
      <c r="Y26" s="113" t="str">
        <f t="shared" si="14"/>
        <v>Pитд</v>
      </c>
      <c r="Z26" s="113" t="str">
        <f t="shared" si="15"/>
        <v>Pддх</v>
      </c>
      <c r="AA26" s="144"/>
    </row>
    <row r="27" spans="1:27" ht="24" customHeight="1">
      <c r="A27" s="337" t="s">
        <v>478</v>
      </c>
      <c r="B27" s="335" t="s">
        <v>351</v>
      </c>
      <c r="C27" s="373">
        <f>'Прил3(сводная)'!F33</f>
        <v>13</v>
      </c>
      <c r="D27" s="374">
        <f ca="1">SUMIF('Прил3(разработочная)'!$AS$11:$AS$29275,Q27,'Прил3(разработочная)'!$E$11:$E$2875)</f>
        <v>0</v>
      </c>
      <c r="E27" s="374">
        <f ca="1">SUMIF('Прил3(разработочная)'!$AS$19:$AS$29275,R27,'Прил3(разработочная)'!$E$19:$E$2875)</f>
        <v>10</v>
      </c>
      <c r="F27" s="374">
        <f ca="1">SUMIF('Прил3(разработочная)'!$AS$11:$AS$29275,S27,'Прил3(разработочная)'!$E$11:$E$2875)</f>
        <v>3</v>
      </c>
      <c r="G27" s="374">
        <f ca="1">SUMIF('Прил3(разработочная)'!$AS$11:$AS$29275,T27,'Прил3(разработочная)'!$E$11:$E$2875)</f>
        <v>0</v>
      </c>
      <c r="H27" s="374">
        <f ca="1">SUMIF('Прил3(разработочная)'!$AS$11:$AS$29275,U27,'Прил3(разработочная)'!$E$11:$E$2875)</f>
        <v>0</v>
      </c>
      <c r="I27" s="374">
        <f ca="1">SUMIF('Прил3(разработочная)'!$AS$11:$AS$29275,V27,'Прил3(разработочная)'!$E$11:$E$2875)</f>
        <v>0</v>
      </c>
      <c r="J27" s="373">
        <f t="shared" ca="1" si="5"/>
        <v>0</v>
      </c>
      <c r="K27" s="374">
        <f ca="1">SUMIF('Прил3(разработочная)'!$AS$11:$AS$29275,W27,'Прил3(разработочная)'!$E$11:$E$2875)</f>
        <v>0</v>
      </c>
      <c r="L27" s="374">
        <f ca="1">SUMIF('Прил3(разработочная)'!$AS$11:$AS$29275,X27,'Прил3(разработочная)'!$E$11:$E$2875)</f>
        <v>0</v>
      </c>
      <c r="M27" s="374">
        <f ca="1">SUMIF('Прил3(разработочная)'!$AS$11:$AS$29275,Y27,'Прил3(разработочная)'!$E$11:$E$2875)</f>
        <v>0</v>
      </c>
      <c r="N27" s="374" t="s">
        <v>3</v>
      </c>
      <c r="O27" s="89" t="str">
        <f t="shared" ca="1" si="6"/>
        <v>ок</v>
      </c>
      <c r="P27" s="118" t="s">
        <v>479</v>
      </c>
      <c r="Q27" s="113" t="str">
        <f t="shared" si="4"/>
        <v>Qфедеральная</v>
      </c>
      <c r="R27" s="113" t="str">
        <f t="shared" si="7"/>
        <v>Qобластная</v>
      </c>
      <c r="S27" s="113" t="str">
        <f t="shared" si="8"/>
        <v>Qмуниципальная</v>
      </c>
      <c r="T27" s="113" t="str">
        <f t="shared" si="9"/>
        <v>Qобщественная</v>
      </c>
      <c r="U27" s="113" t="str">
        <f t="shared" si="10"/>
        <v>Qсмешанная</v>
      </c>
      <c r="V27" s="113" t="str">
        <f t="shared" si="11"/>
        <v>Qс иностранным участием</v>
      </c>
      <c r="W27" s="113" t="str">
        <f t="shared" si="12"/>
        <v>Qкфх</v>
      </c>
      <c r="X27" s="113" t="str">
        <f t="shared" si="13"/>
        <v>Qчастная</v>
      </c>
      <c r="Y27" s="113" t="str">
        <f t="shared" si="14"/>
        <v>Qитд</v>
      </c>
      <c r="Z27" s="113" t="str">
        <f t="shared" si="15"/>
        <v>Qддх</v>
      </c>
      <c r="AA27" s="144"/>
    </row>
    <row r="28" spans="1:27" ht="37.5" customHeight="1">
      <c r="A28" s="337" t="s">
        <v>481</v>
      </c>
      <c r="B28" s="335" t="s">
        <v>352</v>
      </c>
      <c r="C28" s="373">
        <f>'Прил3(сводная)'!F34</f>
        <v>8</v>
      </c>
      <c r="D28" s="374">
        <f ca="1">SUMIF('Прил3(разработочная)'!$AS$11:$AS$29275,Q28,'Прил3(разработочная)'!$E$11:$E$2875)</f>
        <v>0</v>
      </c>
      <c r="E28" s="374">
        <f ca="1">SUMIF('Прил3(разработочная)'!$AS$19:$AS$29275,R28,'Прил3(разработочная)'!$E$19:$E$2875)</f>
        <v>0</v>
      </c>
      <c r="F28" s="374">
        <f ca="1">SUMIF('Прил3(разработочная)'!$AS$11:$AS$29275,S28,'Прил3(разработочная)'!$E$11:$E$2875)</f>
        <v>8</v>
      </c>
      <c r="G28" s="374">
        <f ca="1">SUMIF('Прил3(разработочная)'!$AS$11:$AS$29275,T28,'Прил3(разработочная)'!$E$11:$E$2875)</f>
        <v>0</v>
      </c>
      <c r="H28" s="374">
        <f ca="1">SUMIF('Прил3(разработочная)'!$AS$11:$AS$29275,U28,'Прил3(разработочная)'!$E$11:$E$2875)</f>
        <v>0</v>
      </c>
      <c r="I28" s="374">
        <f ca="1">SUMIF('Прил3(разработочная)'!$AS$11:$AS$29275,V28,'Прил3(разработочная)'!$E$11:$E$2875)</f>
        <v>0</v>
      </c>
      <c r="J28" s="373">
        <f t="shared" ca="1" si="5"/>
        <v>0</v>
      </c>
      <c r="K28" s="374">
        <f ca="1">SUMIF('Прил3(разработочная)'!$AS$11:$AS$29275,W28,'Прил3(разработочная)'!$E$11:$E$2875)</f>
        <v>0</v>
      </c>
      <c r="L28" s="374">
        <f ca="1">SUMIF('Прил3(разработочная)'!$AS$11:$AS$29275,X28,'Прил3(разработочная)'!$E$11:$E$2875)</f>
        <v>0</v>
      </c>
      <c r="M28" s="374">
        <f ca="1">SUMIF('Прил3(разработочная)'!$AS$11:$AS$29275,Y28,'Прил3(разработочная)'!$E$11:$E$2875)</f>
        <v>0</v>
      </c>
      <c r="N28" s="374" t="s">
        <v>3</v>
      </c>
      <c r="O28" s="89" t="str">
        <f t="shared" ca="1" si="6"/>
        <v>ок</v>
      </c>
      <c r="P28" s="118" t="s">
        <v>480</v>
      </c>
      <c r="Q28" s="113" t="str">
        <f t="shared" si="4"/>
        <v>Rфедеральная</v>
      </c>
      <c r="R28" s="113" t="str">
        <f t="shared" si="7"/>
        <v>Rобластная</v>
      </c>
      <c r="S28" s="113" t="str">
        <f t="shared" si="8"/>
        <v>Rмуниципальная</v>
      </c>
      <c r="T28" s="113" t="str">
        <f t="shared" si="9"/>
        <v>Rобщественная</v>
      </c>
      <c r="U28" s="113" t="str">
        <f t="shared" si="10"/>
        <v>Rсмешанная</v>
      </c>
      <c r="V28" s="113" t="str">
        <f t="shared" si="11"/>
        <v>Rс иностранным участием</v>
      </c>
      <c r="W28" s="113" t="str">
        <f t="shared" si="12"/>
        <v>Rкфх</v>
      </c>
      <c r="X28" s="113" t="str">
        <f t="shared" si="13"/>
        <v>Rчастная</v>
      </c>
      <c r="Y28" s="113" t="str">
        <f t="shared" si="14"/>
        <v>Rитд</v>
      </c>
      <c r="Z28" s="113" t="str">
        <f t="shared" si="15"/>
        <v>Rддх</v>
      </c>
      <c r="AA28" s="144"/>
    </row>
    <row r="29" spans="1:27" ht="12.6" customHeight="1">
      <c r="A29" s="337" t="s">
        <v>482</v>
      </c>
      <c r="B29" s="335" t="s">
        <v>353</v>
      </c>
      <c r="C29" s="373">
        <f>'Прил3(сводная)'!F35</f>
        <v>0</v>
      </c>
      <c r="D29" s="374">
        <f ca="1">SUMIF('Прил3(разработочная)'!$AS$11:$AS$29275,Q29,'Прил3(разработочная)'!$E$11:$E$2875)</f>
        <v>0</v>
      </c>
      <c r="E29" s="374">
        <f ca="1">SUMIF('Прил3(разработочная)'!$AS$19:$AS$29275,R29,'Прил3(разработочная)'!$E$19:$E$2875)</f>
        <v>0</v>
      </c>
      <c r="F29" s="374">
        <f ca="1">SUMIF('Прил3(разработочная)'!$AS$11:$AS$29275,S29,'Прил3(разработочная)'!$E$11:$E$2875)</f>
        <v>0</v>
      </c>
      <c r="G29" s="374">
        <f ca="1">SUMIF('Прил3(разработочная)'!$AS$11:$AS$29275,T29,'Прил3(разработочная)'!$E$11:$E$2875)</f>
        <v>0</v>
      </c>
      <c r="H29" s="374">
        <f ca="1">SUMIF('Прил3(разработочная)'!$AS$11:$AS$29275,U29,'Прил3(разработочная)'!$E$11:$E$2875)</f>
        <v>0</v>
      </c>
      <c r="I29" s="374">
        <f ca="1">SUMIF('Прил3(разработочная)'!$AS$11:$AS$29275,V29,'Прил3(разработочная)'!$E$11:$E$2875)</f>
        <v>0</v>
      </c>
      <c r="J29" s="373">
        <f t="shared" ca="1" si="5"/>
        <v>0</v>
      </c>
      <c r="K29" s="374">
        <f ca="1">SUMIF('Прил3(разработочная)'!$AS$11:$AS$29275,W29,'Прил3(разработочная)'!$E$11:$E$2875)</f>
        <v>0</v>
      </c>
      <c r="L29" s="374">
        <f ca="1">SUMIF('Прил3(разработочная)'!$AS$11:$AS$29275,X29,'Прил3(разработочная)'!$E$11:$E$2875)</f>
        <v>0</v>
      </c>
      <c r="M29" s="374">
        <f ca="1">SUMIF('Прил3(разработочная)'!$AS$11:$AS$29275,Y29,'Прил3(разработочная)'!$E$11:$E$2875)</f>
        <v>0</v>
      </c>
      <c r="N29" s="374" t="s">
        <v>3</v>
      </c>
      <c r="O29" s="89" t="str">
        <f t="shared" ca="1" si="6"/>
        <v>ок</v>
      </c>
      <c r="P29" s="118" t="s">
        <v>483</v>
      </c>
      <c r="Q29" s="113" t="str">
        <f t="shared" si="4"/>
        <v>Sфедеральная</v>
      </c>
      <c r="R29" s="113" t="str">
        <f t="shared" si="7"/>
        <v>Sобластная</v>
      </c>
      <c r="S29" s="113" t="str">
        <f t="shared" si="8"/>
        <v>Sмуниципальная</v>
      </c>
      <c r="T29" s="113" t="str">
        <f t="shared" si="9"/>
        <v>Sобщественная</v>
      </c>
      <c r="U29" s="113" t="str">
        <f t="shared" si="10"/>
        <v>Sсмешанная</v>
      </c>
      <c r="V29" s="113" t="str">
        <f t="shared" si="11"/>
        <v>Sс иностранным участием</v>
      </c>
      <c r="W29" s="113" t="str">
        <f t="shared" si="12"/>
        <v>Sкфх</v>
      </c>
      <c r="X29" s="113" t="str">
        <f t="shared" si="13"/>
        <v>Sчастная</v>
      </c>
      <c r="Y29" s="113" t="str">
        <f t="shared" si="14"/>
        <v>Sитд</v>
      </c>
      <c r="Z29" s="113" t="str">
        <f t="shared" si="15"/>
        <v>Sддх</v>
      </c>
      <c r="AA29" s="144"/>
    </row>
    <row r="30" spans="1:27" ht="90.6" customHeight="1">
      <c r="A30" s="339" t="s">
        <v>537</v>
      </c>
      <c r="B30" s="335" t="s">
        <v>354</v>
      </c>
      <c r="C30" s="373">
        <f>'Прил3(сводная)'!F36</f>
        <v>12</v>
      </c>
      <c r="D30" s="374">
        <f ca="1">SUMIF('Прил3(разработочная)'!$AS$11:$AS$29275,Q30,'Прил3(разработочная)'!$E$11:$E$2875)</f>
        <v>0</v>
      </c>
      <c r="E30" s="374">
        <f ca="1">SUMIF('Прил3(разработочная)'!$AS$19:$AS$29275,R30,'Прил3(разработочная)'!$E$19:$E$2875)</f>
        <v>0</v>
      </c>
      <c r="F30" s="374">
        <f ca="1">SUMIF('Прил3(разработочная)'!$AS$11:$AS$29275,S30,'Прил3(разработочная)'!$E$11:$E$2875)</f>
        <v>0</v>
      </c>
      <c r="G30" s="374">
        <f ca="1">SUMIF('Прил3(разработочная)'!$AS$11:$AS$29275,T30,'Прил3(разработочная)'!$E$11:$E$2875)</f>
        <v>0</v>
      </c>
      <c r="H30" s="374">
        <f ca="1">SUMIF('Прил3(разработочная)'!$AS$11:$AS$29275,U30,'Прил3(разработочная)'!$E$11:$E$2875)</f>
        <v>0</v>
      </c>
      <c r="I30" s="374">
        <f ca="1">SUMIF('Прил3(разработочная)'!$AS$11:$AS$29275,V30,'Прил3(разработочная)'!$E$11:$E$2875)</f>
        <v>0</v>
      </c>
      <c r="J30" s="373">
        <f t="shared" ca="1" si="5"/>
        <v>12</v>
      </c>
      <c r="K30" s="374">
        <f ca="1">SUMIF('Прил3(разработочная)'!$AS$11:$AS$29275,W30,'Прил3(разработочная)'!$E$11:$E$2875)</f>
        <v>0</v>
      </c>
      <c r="L30" s="374">
        <f ca="1">SUMIF('Прил3(разработочная)'!$AS$11:$AS$29275,X30,'Прил3(разработочная)'!$E$11:$E$2875)</f>
        <v>0</v>
      </c>
      <c r="M30" s="374">
        <f ca="1">SUMIF('Прил3(разработочная)'!$AS$11:$AS$29275,Y30,'Прил3(разработочная)'!$E$11:$E$2875)</f>
        <v>0</v>
      </c>
      <c r="N30" s="374">
        <f ca="1">SUMIF('Прил3(разработочная)'!$AS$11:$AS$29275,Z30,'Прил3(разработочная)'!$E$11:$E$2875)</f>
        <v>12</v>
      </c>
      <c r="O30" s="89" t="str">
        <f t="shared" ca="1" si="6"/>
        <v>ок</v>
      </c>
      <c r="P30" s="118" t="s">
        <v>484</v>
      </c>
      <c r="Q30" s="113" t="str">
        <f t="shared" si="4"/>
        <v>Tфедеральная</v>
      </c>
      <c r="R30" s="113" t="str">
        <f t="shared" si="7"/>
        <v>Tобластная</v>
      </c>
      <c r="S30" s="113" t="str">
        <f t="shared" si="8"/>
        <v>Tмуниципальная</v>
      </c>
      <c r="T30" s="113" t="str">
        <f t="shared" si="9"/>
        <v>Tобщественная</v>
      </c>
      <c r="U30" s="113" t="str">
        <f t="shared" si="10"/>
        <v>Tсмешанная</v>
      </c>
      <c r="V30" s="113" t="str">
        <f t="shared" si="11"/>
        <v>Tс иностранным участием</v>
      </c>
      <c r="W30" s="113" t="str">
        <f t="shared" si="12"/>
        <v>Tкфх</v>
      </c>
      <c r="X30" s="113" t="str">
        <f t="shared" si="13"/>
        <v>Tчастная</v>
      </c>
      <c r="Y30" s="113" t="str">
        <f t="shared" si="14"/>
        <v>Tитд</v>
      </c>
      <c r="Z30" s="113" t="str">
        <f t="shared" si="15"/>
        <v>Tддх</v>
      </c>
      <c r="AA30" s="144"/>
    </row>
    <row r="31" spans="1:27" ht="9.75" customHeight="1">
      <c r="A31" s="34"/>
      <c r="B31" s="34"/>
    </row>
    <row r="32" spans="1:27" s="35" customFormat="1" ht="12.75">
      <c r="A32" s="477" t="s">
        <v>26</v>
      </c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171"/>
    </row>
    <row r="33" spans="1:15" s="35" customFormat="1" ht="12.75">
      <c r="A33" s="480" t="s">
        <v>323</v>
      </c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  <c r="M33" s="480"/>
      <c r="N33" s="172"/>
    </row>
    <row r="34" spans="1:15" s="35" customFormat="1" ht="12.75">
      <c r="A34" s="478" t="s">
        <v>625</v>
      </c>
      <c r="B34" s="478"/>
      <c r="C34" s="478"/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50"/>
    </row>
    <row r="35" spans="1:15" s="35" customFormat="1" ht="7.5" customHeight="1">
      <c r="A35" s="479"/>
      <c r="B35" s="479"/>
      <c r="C35" s="479"/>
      <c r="D35" s="479"/>
      <c r="E35" s="479"/>
      <c r="F35" s="479"/>
      <c r="G35" s="479"/>
      <c r="H35" s="479"/>
      <c r="I35" s="479"/>
      <c r="J35" s="479"/>
      <c r="K35" s="479"/>
      <c r="L35" s="479"/>
      <c r="M35" s="479"/>
      <c r="N35" s="176"/>
    </row>
    <row r="36" spans="1:15" s="35" customFormat="1" ht="21.75" customHeight="1">
      <c r="A36" s="486"/>
      <c r="B36" s="486"/>
      <c r="C36" s="486"/>
      <c r="D36" s="483" t="s">
        <v>27</v>
      </c>
      <c r="E36" s="481" t="s">
        <v>145</v>
      </c>
      <c r="F36" s="481"/>
      <c r="G36" s="485" t="s">
        <v>157</v>
      </c>
      <c r="H36" s="481" t="s">
        <v>36</v>
      </c>
      <c r="I36" s="481"/>
      <c r="J36" s="481"/>
      <c r="K36" s="481"/>
      <c r="L36" s="481"/>
      <c r="M36" s="481"/>
      <c r="N36" s="178"/>
    </row>
    <row r="37" spans="1:15" s="35" customFormat="1" ht="34.5" customHeight="1">
      <c r="A37" s="486"/>
      <c r="B37" s="486"/>
      <c r="C37" s="486"/>
      <c r="D37" s="483"/>
      <c r="E37" s="481"/>
      <c r="F37" s="481"/>
      <c r="G37" s="485"/>
      <c r="H37" s="476" t="s">
        <v>161</v>
      </c>
      <c r="I37" s="476"/>
      <c r="J37" s="476"/>
      <c r="K37" s="476" t="s">
        <v>162</v>
      </c>
      <c r="L37" s="476"/>
      <c r="M37" s="476"/>
      <c r="N37" s="179"/>
    </row>
    <row r="38" spans="1:15" s="35" customFormat="1" ht="57" customHeight="1">
      <c r="A38" s="486"/>
      <c r="B38" s="486"/>
      <c r="C38" s="486"/>
      <c r="D38" s="483"/>
      <c r="E38" s="481"/>
      <c r="F38" s="481"/>
      <c r="G38" s="485"/>
      <c r="H38" s="126" t="s">
        <v>156</v>
      </c>
      <c r="I38" s="126" t="s">
        <v>126</v>
      </c>
      <c r="J38" s="126" t="s">
        <v>155</v>
      </c>
      <c r="K38" s="126" t="s">
        <v>156</v>
      </c>
      <c r="L38" s="126" t="s">
        <v>126</v>
      </c>
      <c r="M38" s="126" t="s">
        <v>155</v>
      </c>
      <c r="N38" s="180"/>
    </row>
    <row r="39" spans="1:15" s="26" customFormat="1" ht="12.75">
      <c r="A39" s="486" t="s">
        <v>368</v>
      </c>
      <c r="B39" s="486"/>
      <c r="C39" s="486"/>
      <c r="D39" s="65" t="s">
        <v>362</v>
      </c>
      <c r="E39" s="487" t="s">
        <v>382</v>
      </c>
      <c r="F39" s="488"/>
      <c r="G39" s="24">
        <v>1</v>
      </c>
      <c r="H39" s="22">
        <v>2</v>
      </c>
      <c r="I39" s="22">
        <v>3</v>
      </c>
      <c r="J39" s="24">
        <v>4</v>
      </c>
      <c r="K39" s="24">
        <v>5</v>
      </c>
      <c r="L39" s="127">
        <v>6</v>
      </c>
      <c r="M39" s="127">
        <v>7</v>
      </c>
      <c r="N39" s="181"/>
    </row>
    <row r="40" spans="1:15" s="35" customFormat="1" ht="48.75" customHeight="1">
      <c r="A40" s="482" t="s">
        <v>148</v>
      </c>
      <c r="B40" s="482"/>
      <c r="C40" s="482"/>
      <c r="D40" s="66" t="s">
        <v>334</v>
      </c>
      <c r="E40" s="484" t="s">
        <v>40</v>
      </c>
      <c r="F40" s="484"/>
      <c r="G40" s="368">
        <f t="shared" ref="G40:G52" si="26">SUM(H40:M40)</f>
        <v>166</v>
      </c>
      <c r="H40" s="375">
        <f t="shared" ref="H40:M40" si="27">SUM(H41:H46)</f>
        <v>0</v>
      </c>
      <c r="I40" s="375">
        <f t="shared" si="27"/>
        <v>0</v>
      </c>
      <c r="J40" s="375">
        <f t="shared" si="27"/>
        <v>0</v>
      </c>
      <c r="K40" s="375">
        <f t="shared" si="27"/>
        <v>59</v>
      </c>
      <c r="L40" s="375">
        <f t="shared" si="27"/>
        <v>107</v>
      </c>
      <c r="M40" s="375">
        <f t="shared" si="27"/>
        <v>0</v>
      </c>
      <c r="N40" s="252"/>
      <c r="O40" s="146" t="str">
        <f>IF(G40=SUM(H40:M40),"ок",FALSE)</f>
        <v>ок</v>
      </c>
    </row>
    <row r="41" spans="1:15" s="35" customFormat="1" ht="27.75" customHeight="1">
      <c r="A41" s="491" t="s">
        <v>285</v>
      </c>
      <c r="B41" s="491"/>
      <c r="C41" s="491"/>
      <c r="D41" s="66" t="s">
        <v>335</v>
      </c>
      <c r="E41" s="490" t="s">
        <v>40</v>
      </c>
      <c r="F41" s="490"/>
      <c r="G41" s="368">
        <f t="shared" si="26"/>
        <v>0</v>
      </c>
      <c r="H41" s="273">
        <v>0</v>
      </c>
      <c r="I41" s="273">
        <v>0</v>
      </c>
      <c r="J41" s="273">
        <v>0</v>
      </c>
      <c r="K41" s="273">
        <v>0</v>
      </c>
      <c r="L41" s="273">
        <v>0</v>
      </c>
      <c r="M41" s="273">
        <v>0</v>
      </c>
      <c r="N41" s="181"/>
    </row>
    <row r="42" spans="1:15" s="35" customFormat="1" ht="16.5" customHeight="1">
      <c r="A42" s="489" t="s">
        <v>269</v>
      </c>
      <c r="B42" s="489"/>
      <c r="C42" s="489"/>
      <c r="D42" s="66" t="s">
        <v>336</v>
      </c>
      <c r="E42" s="490" t="s">
        <v>40</v>
      </c>
      <c r="F42" s="490"/>
      <c r="G42" s="368">
        <f t="shared" si="26"/>
        <v>0</v>
      </c>
      <c r="H42" s="273">
        <v>0</v>
      </c>
      <c r="I42" s="273">
        <v>0</v>
      </c>
      <c r="J42" s="273">
        <v>0</v>
      </c>
      <c r="K42" s="273">
        <v>0</v>
      </c>
      <c r="L42" s="273">
        <v>0</v>
      </c>
      <c r="M42" s="273">
        <v>0</v>
      </c>
      <c r="N42" s="181"/>
    </row>
    <row r="43" spans="1:15" s="35" customFormat="1" ht="12.75" customHeight="1">
      <c r="A43" s="489" t="s">
        <v>158</v>
      </c>
      <c r="B43" s="489"/>
      <c r="C43" s="489"/>
      <c r="D43" s="66" t="s">
        <v>337</v>
      </c>
      <c r="E43" s="490" t="s">
        <v>40</v>
      </c>
      <c r="F43" s="490"/>
      <c r="G43" s="368">
        <f t="shared" si="26"/>
        <v>1</v>
      </c>
      <c r="H43" s="273">
        <v>0</v>
      </c>
      <c r="I43" s="273">
        <v>0</v>
      </c>
      <c r="J43" s="273">
        <v>0</v>
      </c>
      <c r="K43" s="273">
        <v>0</v>
      </c>
      <c r="L43" s="273">
        <v>1</v>
      </c>
      <c r="M43" s="273">
        <v>0</v>
      </c>
      <c r="N43" s="181"/>
    </row>
    <row r="44" spans="1:15" s="35" customFormat="1" ht="15" customHeight="1">
      <c r="A44" s="489" t="s">
        <v>77</v>
      </c>
      <c r="B44" s="489"/>
      <c r="C44" s="489"/>
      <c r="D44" s="66" t="s">
        <v>338</v>
      </c>
      <c r="E44" s="490" t="s">
        <v>40</v>
      </c>
      <c r="F44" s="490"/>
      <c r="G44" s="368">
        <f t="shared" si="26"/>
        <v>60</v>
      </c>
      <c r="H44" s="273">
        <v>0</v>
      </c>
      <c r="I44" s="273">
        <v>0</v>
      </c>
      <c r="J44" s="273">
        <v>0</v>
      </c>
      <c r="K44" s="273">
        <v>12</v>
      </c>
      <c r="L44" s="273">
        <v>48</v>
      </c>
      <c r="M44" s="273">
        <v>0</v>
      </c>
      <c r="N44" s="181"/>
    </row>
    <row r="45" spans="1:15" s="35" customFormat="1" ht="15" customHeight="1">
      <c r="A45" s="489" t="s">
        <v>270</v>
      </c>
      <c r="B45" s="489"/>
      <c r="C45" s="489"/>
      <c r="D45" s="66" t="s">
        <v>339</v>
      </c>
      <c r="E45" s="490" t="s">
        <v>40</v>
      </c>
      <c r="F45" s="490"/>
      <c r="G45" s="368">
        <f t="shared" si="26"/>
        <v>3</v>
      </c>
      <c r="H45" s="273">
        <v>0</v>
      </c>
      <c r="I45" s="273">
        <v>0</v>
      </c>
      <c r="J45" s="273">
        <v>0</v>
      </c>
      <c r="K45" s="273">
        <v>3</v>
      </c>
      <c r="L45" s="273">
        <v>0</v>
      </c>
      <c r="M45" s="273">
        <v>0</v>
      </c>
      <c r="N45" s="181"/>
    </row>
    <row r="46" spans="1:15" s="35" customFormat="1" ht="14.25" customHeight="1">
      <c r="A46" s="489" t="s">
        <v>159</v>
      </c>
      <c r="B46" s="489"/>
      <c r="C46" s="489"/>
      <c r="D46" s="66" t="s">
        <v>340</v>
      </c>
      <c r="E46" s="490" t="s">
        <v>40</v>
      </c>
      <c r="F46" s="490"/>
      <c r="G46" s="368">
        <f t="shared" si="26"/>
        <v>102</v>
      </c>
      <c r="H46" s="273">
        <v>0</v>
      </c>
      <c r="I46" s="273">
        <v>0</v>
      </c>
      <c r="J46" s="273">
        <v>0</v>
      </c>
      <c r="K46" s="273">
        <v>44</v>
      </c>
      <c r="L46" s="273">
        <v>58</v>
      </c>
      <c r="M46" s="273">
        <v>0</v>
      </c>
      <c r="N46" s="181"/>
    </row>
    <row r="47" spans="1:15" s="35" customFormat="1" ht="49.5" customHeight="1">
      <c r="A47" s="482" t="s">
        <v>103</v>
      </c>
      <c r="B47" s="482"/>
      <c r="C47" s="482"/>
      <c r="D47" s="66" t="s">
        <v>341</v>
      </c>
      <c r="E47" s="484" t="s">
        <v>40</v>
      </c>
      <c r="F47" s="484"/>
      <c r="G47" s="368">
        <f t="shared" si="26"/>
        <v>46</v>
      </c>
      <c r="H47" s="375">
        <f t="shared" ref="H47:M47" si="28">SUM(H48:H52)</f>
        <v>0</v>
      </c>
      <c r="I47" s="375">
        <f t="shared" si="28"/>
        <v>0</v>
      </c>
      <c r="J47" s="375">
        <f t="shared" si="28"/>
        <v>0</v>
      </c>
      <c r="K47" s="375">
        <f t="shared" si="28"/>
        <v>32</v>
      </c>
      <c r="L47" s="375">
        <f t="shared" si="28"/>
        <v>14</v>
      </c>
      <c r="M47" s="375">
        <f t="shared" si="28"/>
        <v>0</v>
      </c>
      <c r="N47" s="252"/>
      <c r="O47" s="146" t="str">
        <f>IF(G47=SUM(H47:M47),"ок",FALSE)</f>
        <v>ок</v>
      </c>
    </row>
    <row r="48" spans="1:15" s="35" customFormat="1" ht="25.5" customHeight="1">
      <c r="A48" s="491" t="s">
        <v>286</v>
      </c>
      <c r="B48" s="491"/>
      <c r="C48" s="491"/>
      <c r="D48" s="66" t="s">
        <v>342</v>
      </c>
      <c r="E48" s="490" t="s">
        <v>40</v>
      </c>
      <c r="F48" s="490"/>
      <c r="G48" s="368">
        <f t="shared" si="26"/>
        <v>6</v>
      </c>
      <c r="H48" s="273">
        <v>0</v>
      </c>
      <c r="I48" s="273">
        <v>0</v>
      </c>
      <c r="J48" s="273">
        <v>0</v>
      </c>
      <c r="K48" s="273">
        <v>6</v>
      </c>
      <c r="L48" s="273">
        <v>0</v>
      </c>
      <c r="M48" s="127">
        <v>0</v>
      </c>
      <c r="N48" s="181"/>
    </row>
    <row r="49" spans="1:14" s="35" customFormat="1" ht="14.25" customHeight="1">
      <c r="A49" s="489" t="s">
        <v>269</v>
      </c>
      <c r="B49" s="489"/>
      <c r="C49" s="489"/>
      <c r="D49" s="66" t="s">
        <v>343</v>
      </c>
      <c r="E49" s="490" t="s">
        <v>40</v>
      </c>
      <c r="F49" s="490"/>
      <c r="G49" s="368">
        <f t="shared" si="26"/>
        <v>7</v>
      </c>
      <c r="H49" s="273">
        <v>0</v>
      </c>
      <c r="I49" s="273">
        <v>0</v>
      </c>
      <c r="J49" s="273">
        <v>0</v>
      </c>
      <c r="K49" s="273">
        <v>6</v>
      </c>
      <c r="L49" s="127">
        <v>1</v>
      </c>
      <c r="M49" s="127">
        <v>0</v>
      </c>
      <c r="N49" s="181"/>
    </row>
    <row r="50" spans="1:14" s="35" customFormat="1" ht="14.25" customHeight="1">
      <c r="A50" s="489" t="s">
        <v>158</v>
      </c>
      <c r="B50" s="489"/>
      <c r="C50" s="489"/>
      <c r="D50" s="66" t="s">
        <v>344</v>
      </c>
      <c r="E50" s="490" t="s">
        <v>40</v>
      </c>
      <c r="F50" s="490"/>
      <c r="G50" s="368">
        <f t="shared" si="26"/>
        <v>15</v>
      </c>
      <c r="H50" s="273">
        <v>0</v>
      </c>
      <c r="I50" s="273">
        <v>0</v>
      </c>
      <c r="J50" s="273">
        <v>0</v>
      </c>
      <c r="K50" s="273">
        <v>10</v>
      </c>
      <c r="L50" s="127">
        <v>5</v>
      </c>
      <c r="M50" s="127">
        <v>0</v>
      </c>
      <c r="N50" s="181"/>
    </row>
    <row r="51" spans="1:14" s="35" customFormat="1" ht="14.25" customHeight="1">
      <c r="A51" s="489" t="s">
        <v>77</v>
      </c>
      <c r="B51" s="489"/>
      <c r="C51" s="489"/>
      <c r="D51" s="66" t="s">
        <v>345</v>
      </c>
      <c r="E51" s="490" t="s">
        <v>40</v>
      </c>
      <c r="F51" s="490"/>
      <c r="G51" s="368">
        <f t="shared" si="26"/>
        <v>18</v>
      </c>
      <c r="H51" s="273">
        <v>0</v>
      </c>
      <c r="I51" s="273">
        <v>0</v>
      </c>
      <c r="J51" s="273">
        <v>0</v>
      </c>
      <c r="K51" s="273">
        <v>10</v>
      </c>
      <c r="L51" s="127">
        <v>8</v>
      </c>
      <c r="M51" s="127">
        <v>0</v>
      </c>
      <c r="N51" s="181"/>
    </row>
    <row r="52" spans="1:14" s="35" customFormat="1" ht="14.25" customHeight="1">
      <c r="A52" s="492" t="s">
        <v>78</v>
      </c>
      <c r="B52" s="493"/>
      <c r="C52" s="494"/>
      <c r="D52" s="66" t="s">
        <v>346</v>
      </c>
      <c r="E52" s="490" t="s">
        <v>40</v>
      </c>
      <c r="F52" s="490"/>
      <c r="G52" s="368">
        <f t="shared" si="26"/>
        <v>0</v>
      </c>
      <c r="H52" s="273">
        <v>0</v>
      </c>
      <c r="I52" s="273">
        <v>0</v>
      </c>
      <c r="J52" s="273">
        <v>0</v>
      </c>
      <c r="K52" s="273">
        <v>0</v>
      </c>
      <c r="L52" s="127">
        <v>0</v>
      </c>
      <c r="M52" s="127">
        <v>0</v>
      </c>
      <c r="N52" s="181"/>
    </row>
    <row r="53" spans="1:14" s="35" customFormat="1" ht="12.75">
      <c r="M53" s="26"/>
      <c r="N53" s="26"/>
    </row>
    <row r="54" spans="1:14" s="35" customFormat="1" ht="12.75">
      <c r="M54" s="26"/>
      <c r="N54" s="26"/>
    </row>
    <row r="55" spans="1:14" s="35" customFormat="1" ht="12.75">
      <c r="M55" s="26"/>
      <c r="N55" s="26"/>
    </row>
    <row r="56" spans="1:14" s="35" customFormat="1" ht="12.75">
      <c r="M56" s="26"/>
      <c r="N56" s="26"/>
    </row>
    <row r="57" spans="1:14" s="35" customFormat="1" ht="12.75">
      <c r="M57" s="26"/>
      <c r="N57" s="26"/>
    </row>
  </sheetData>
  <sheetProtection password="CC98" sheet="1" objects="1" scenarios="1" formatCells="0" formatColumns="0" formatRows="0"/>
  <customSheetViews>
    <customSheetView guid="{A3A26985-9873-41C2-B2AC-10E2A3ED8DE8}" scale="120" showPageBreaks="1" printArea="1" view="pageBreakPreview" topLeftCell="A37">
      <selection activeCell="J38" sqref="J38"/>
      <rowBreaks count="1" manualBreakCount="1">
        <brk id="31" max="16383" man="1"/>
      </rowBreaks>
      <pageMargins left="0.19685039370078741" right="0.19685039370078741" top="0.39370078740157483" bottom="0.39370078740157483" header="0.51181102362204722" footer="0.51181102362204722"/>
      <printOptions horizontalCentered="1"/>
      <pageSetup paperSize="9" scale="95" orientation="portrait" r:id="rId1"/>
      <headerFooter alignWithMargins="0"/>
    </customSheetView>
  </customSheetViews>
  <mergeCells count="57">
    <mergeCell ref="E52:F52"/>
    <mergeCell ref="E50:F50"/>
    <mergeCell ref="E51:F51"/>
    <mergeCell ref="A52:C52"/>
    <mergeCell ref="A50:C50"/>
    <mergeCell ref="A51:C51"/>
    <mergeCell ref="E49:F49"/>
    <mergeCell ref="A46:C46"/>
    <mergeCell ref="A47:C47"/>
    <mergeCell ref="A48:C48"/>
    <mergeCell ref="E46:F46"/>
    <mergeCell ref="E47:F47"/>
    <mergeCell ref="E48:F48"/>
    <mergeCell ref="A49:C49"/>
    <mergeCell ref="A45:C45"/>
    <mergeCell ref="A43:C43"/>
    <mergeCell ref="E41:F41"/>
    <mergeCell ref="A41:C41"/>
    <mergeCell ref="E44:F44"/>
    <mergeCell ref="E43:F43"/>
    <mergeCell ref="E42:F42"/>
    <mergeCell ref="E45:F45"/>
    <mergeCell ref="A42:C42"/>
    <mergeCell ref="A44:C44"/>
    <mergeCell ref="A40:C40"/>
    <mergeCell ref="D36:D38"/>
    <mergeCell ref="E40:F40"/>
    <mergeCell ref="G36:G38"/>
    <mergeCell ref="E36:F38"/>
    <mergeCell ref="A39:C39"/>
    <mergeCell ref="E39:F39"/>
    <mergeCell ref="A36:C38"/>
    <mergeCell ref="I6:I8"/>
    <mergeCell ref="G6:G8"/>
    <mergeCell ref="H37:J37"/>
    <mergeCell ref="A32:M32"/>
    <mergeCell ref="A34:M34"/>
    <mergeCell ref="A35:M35"/>
    <mergeCell ref="A33:M33"/>
    <mergeCell ref="H36:M36"/>
    <mergeCell ref="K37:M37"/>
    <mergeCell ref="A1:M1"/>
    <mergeCell ref="A2:M2"/>
    <mergeCell ref="A3:M3"/>
    <mergeCell ref="A5:A8"/>
    <mergeCell ref="C5:C8"/>
    <mergeCell ref="A4:M4"/>
    <mergeCell ref="E7:E8"/>
    <mergeCell ref="H6:H8"/>
    <mergeCell ref="K7:N7"/>
    <mergeCell ref="J6:N6"/>
    <mergeCell ref="J7:J8"/>
    <mergeCell ref="F7:F8"/>
    <mergeCell ref="B5:B8"/>
    <mergeCell ref="D6:F6"/>
    <mergeCell ref="D7:D8"/>
    <mergeCell ref="D5:N5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5" orientation="portrait" r:id="rId2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35"/>
  <sheetViews>
    <sheetView view="pageBreakPreview" zoomScale="90" workbookViewId="0">
      <pane xSplit="2" ySplit="6" topLeftCell="F31" activePane="bottomRight" state="frozen"/>
      <selection activeCell="A17" sqref="A17:Q24"/>
      <selection pane="topRight" activeCell="A17" sqref="A17:Q24"/>
      <selection pane="bottomLeft" activeCell="A17" sqref="A17:Q24"/>
      <selection pane="bottomRight" activeCell="J34" sqref="J34"/>
    </sheetView>
  </sheetViews>
  <sheetFormatPr defaultColWidth="9.140625" defaultRowHeight="15"/>
  <cols>
    <col min="1" max="1" width="74" style="45" customWidth="1"/>
    <col min="2" max="2" width="5.7109375" style="45" customWidth="1"/>
    <col min="3" max="3" width="19.28515625" style="45" customWidth="1"/>
    <col min="4" max="4" width="8.7109375" style="45" customWidth="1"/>
    <col min="5" max="5" width="8.42578125" style="45" customWidth="1"/>
    <col min="6" max="6" width="9.28515625" style="45" bestFit="1" customWidth="1"/>
    <col min="7" max="7" width="8.5703125" style="45" customWidth="1"/>
    <col min="8" max="8" width="9.28515625" style="45" customWidth="1"/>
    <col min="9" max="9" width="9" style="45" customWidth="1"/>
    <col min="10" max="10" width="10.140625" style="45" customWidth="1"/>
    <col min="11" max="11" width="12" style="45" customWidth="1"/>
    <col min="12" max="12" width="10.42578125" style="88" customWidth="1"/>
    <col min="13" max="13" width="17.28515625" style="45" customWidth="1"/>
    <col min="14" max="14" width="8.7109375" style="45" customWidth="1"/>
    <col min="15" max="16384" width="9.140625" style="45"/>
  </cols>
  <sheetData>
    <row r="1" spans="1:17" ht="15.75" customHeight="1">
      <c r="A1" s="509" t="s">
        <v>560</v>
      </c>
      <c r="B1" s="509"/>
      <c r="C1" s="509"/>
      <c r="D1" s="509"/>
      <c r="E1" s="509"/>
      <c r="F1" s="509"/>
      <c r="G1" s="509"/>
      <c r="H1" s="509"/>
      <c r="I1" s="509"/>
      <c r="J1" s="153"/>
      <c r="K1" s="153"/>
      <c r="L1" s="151" t="s">
        <v>328</v>
      </c>
    </row>
    <row r="2" spans="1:17" ht="15.75" customHeight="1">
      <c r="A2" s="510" t="s">
        <v>589</v>
      </c>
      <c r="B2" s="510"/>
      <c r="C2" s="510"/>
      <c r="D2" s="510"/>
      <c r="E2" s="510"/>
      <c r="F2" s="510"/>
      <c r="G2" s="510"/>
      <c r="H2" s="510"/>
      <c r="I2" s="510"/>
      <c r="J2" s="155"/>
      <c r="K2" s="155"/>
    </row>
    <row r="3" spans="1:17" ht="16.5" customHeight="1">
      <c r="A3" s="504" t="s">
        <v>215</v>
      </c>
      <c r="B3" s="504"/>
      <c r="C3" s="504"/>
      <c r="D3" s="504"/>
      <c r="E3" s="504"/>
      <c r="F3" s="504"/>
      <c r="G3" s="504"/>
      <c r="H3" s="504"/>
      <c r="I3" s="504"/>
      <c r="J3" s="156"/>
      <c r="K3" s="156"/>
    </row>
    <row r="4" spans="1:17" ht="12.75" customHeight="1">
      <c r="A4" s="508" t="s">
        <v>265</v>
      </c>
      <c r="B4" s="508"/>
      <c r="C4" s="508"/>
      <c r="D4" s="508"/>
      <c r="E4" s="508"/>
      <c r="F4" s="508"/>
      <c r="G4" s="508"/>
      <c r="H4" s="508"/>
      <c r="I4" s="508"/>
      <c r="J4" s="152"/>
      <c r="K4" s="152"/>
    </row>
    <row r="5" spans="1:17" ht="32.25" customHeight="1">
      <c r="A5" s="402"/>
      <c r="B5" s="507" t="s">
        <v>363</v>
      </c>
      <c r="C5" s="511" t="s">
        <v>145</v>
      </c>
      <c r="D5" s="402" t="s">
        <v>307</v>
      </c>
      <c r="E5" s="513" t="s">
        <v>413</v>
      </c>
      <c r="F5" s="513"/>
      <c r="G5" s="513"/>
      <c r="H5" s="513"/>
      <c r="I5" s="513"/>
      <c r="J5" s="132"/>
      <c r="K5" s="132"/>
    </row>
    <row r="6" spans="1:17" ht="63.75" customHeight="1">
      <c r="A6" s="402"/>
      <c r="B6" s="507"/>
      <c r="C6" s="512"/>
      <c r="D6" s="402"/>
      <c r="E6" s="163" t="s">
        <v>329</v>
      </c>
      <c r="F6" s="4" t="s">
        <v>298</v>
      </c>
      <c r="G6" s="4" t="s">
        <v>299</v>
      </c>
      <c r="H6" s="4" t="s">
        <v>300</v>
      </c>
      <c r="I6" s="4" t="s">
        <v>301</v>
      </c>
    </row>
    <row r="7" spans="1:17" ht="12" customHeight="1">
      <c r="A7" s="1" t="s">
        <v>394</v>
      </c>
      <c r="B7" s="4" t="s">
        <v>362</v>
      </c>
      <c r="C7" s="159" t="s">
        <v>382</v>
      </c>
      <c r="D7" s="1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</row>
    <row r="8" spans="1:17" ht="44.45" customHeight="1">
      <c r="A8" s="128" t="s">
        <v>562</v>
      </c>
      <c r="B8" s="67" t="s">
        <v>334</v>
      </c>
      <c r="C8" s="505" t="s">
        <v>108</v>
      </c>
      <c r="D8" s="377">
        <f>SUM(E8:I8)</f>
        <v>22</v>
      </c>
      <c r="E8" s="377">
        <f>SUM(E9:E12)</f>
        <v>14</v>
      </c>
      <c r="F8" s="377">
        <f>SUM(F9:F12)</f>
        <v>8</v>
      </c>
      <c r="G8" s="377">
        <f>SUM(G9:G12)</f>
        <v>0</v>
      </c>
      <c r="H8" s="377">
        <f>SUM(H9:H12)</f>
        <v>0</v>
      </c>
      <c r="I8" s="377">
        <f>SUM(I9:I12)</f>
        <v>0</v>
      </c>
      <c r="L8" s="134" t="str">
        <f>IF(D8=SUM(D9:D12),"ок",FALSE)</f>
        <v>ок</v>
      </c>
      <c r="M8" s="134" t="str">
        <f>IF(D8=D21,"ок",FALSE)</f>
        <v>ок</v>
      </c>
    </row>
    <row r="9" spans="1:17" ht="45.75" customHeight="1">
      <c r="A9" s="46" t="s">
        <v>212</v>
      </c>
      <c r="B9" s="67" t="s">
        <v>335</v>
      </c>
      <c r="C9" s="505"/>
      <c r="D9" s="377">
        <f>SUM(E9:I9)</f>
        <v>0</v>
      </c>
      <c r="E9" s="378">
        <v>0</v>
      </c>
      <c r="F9" s="378">
        <v>0</v>
      </c>
      <c r="G9" s="378">
        <v>0</v>
      </c>
      <c r="H9" s="378">
        <v>0</v>
      </c>
      <c r="I9" s="378">
        <v>0</v>
      </c>
      <c r="M9" s="495" t="s">
        <v>318</v>
      </c>
      <c r="N9" s="495"/>
      <c r="O9" s="495"/>
      <c r="P9" s="495"/>
      <c r="Q9" s="495"/>
    </row>
    <row r="10" spans="1:17" ht="20.25" customHeight="1">
      <c r="A10" s="46" t="s">
        <v>65</v>
      </c>
      <c r="B10" s="67" t="s">
        <v>336</v>
      </c>
      <c r="C10" s="505"/>
      <c r="D10" s="377">
        <f>SUM(E10:I10)</f>
        <v>21</v>
      </c>
      <c r="E10" s="378">
        <v>14</v>
      </c>
      <c r="F10" s="378">
        <v>7</v>
      </c>
      <c r="G10" s="378">
        <v>0</v>
      </c>
      <c r="H10" s="378">
        <v>0</v>
      </c>
      <c r="I10" s="378">
        <v>0</v>
      </c>
      <c r="L10" s="138"/>
      <c r="M10" s="495"/>
      <c r="N10" s="495"/>
      <c r="O10" s="495"/>
      <c r="P10" s="495"/>
      <c r="Q10" s="495"/>
    </row>
    <row r="11" spans="1:17" ht="48" customHeight="1">
      <c r="A11" s="48" t="s">
        <v>107</v>
      </c>
      <c r="B11" s="67" t="s">
        <v>337</v>
      </c>
      <c r="C11" s="505"/>
      <c r="D11" s="377">
        <f>SUM(E11:I11)</f>
        <v>0</v>
      </c>
      <c r="E11" s="378">
        <v>0</v>
      </c>
      <c r="F11" s="378">
        <v>0</v>
      </c>
      <c r="G11" s="378">
        <v>0</v>
      </c>
      <c r="H11" s="378">
        <v>0</v>
      </c>
      <c r="I11" s="378">
        <v>0</v>
      </c>
      <c r="L11" s="138"/>
      <c r="M11" s="495"/>
      <c r="N11" s="495"/>
      <c r="O11" s="495"/>
      <c r="P11" s="495"/>
      <c r="Q11" s="495"/>
    </row>
    <row r="12" spans="1:17">
      <c r="A12" s="46" t="s">
        <v>65</v>
      </c>
      <c r="B12" s="67" t="s">
        <v>338</v>
      </c>
      <c r="C12" s="505"/>
      <c r="D12" s="377">
        <f>SUM(E12:I12)</f>
        <v>1</v>
      </c>
      <c r="E12" s="378">
        <v>0</v>
      </c>
      <c r="F12" s="378">
        <v>1</v>
      </c>
      <c r="G12" s="378">
        <v>0</v>
      </c>
      <c r="H12" s="378">
        <v>0</v>
      </c>
      <c r="I12" s="378">
        <v>0</v>
      </c>
      <c r="L12" s="138"/>
    </row>
    <row r="13" spans="1:17">
      <c r="L13" s="138"/>
    </row>
    <row r="14" spans="1:17">
      <c r="L14" s="138"/>
    </row>
    <row r="15" spans="1:17" ht="15.75">
      <c r="A15" s="504" t="s">
        <v>216</v>
      </c>
      <c r="B15" s="504"/>
      <c r="C15" s="504"/>
      <c r="D15" s="504"/>
      <c r="E15" s="504"/>
      <c r="F15" s="504"/>
      <c r="G15" s="504"/>
      <c r="H15" s="504"/>
      <c r="I15" s="504"/>
      <c r="J15" s="504"/>
      <c r="K15" s="504"/>
      <c r="L15" s="138"/>
    </row>
    <row r="16" spans="1:17">
      <c r="A16" s="508" t="s">
        <v>265</v>
      </c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138"/>
    </row>
    <row r="17" spans="1:17" ht="33.75" customHeight="1">
      <c r="A17" s="402"/>
      <c r="B17" s="506" t="s">
        <v>363</v>
      </c>
      <c r="C17" s="505" t="s">
        <v>333</v>
      </c>
      <c r="D17" s="402" t="s">
        <v>307</v>
      </c>
      <c r="E17" s="402" t="s">
        <v>76</v>
      </c>
      <c r="F17" s="402"/>
      <c r="G17" s="402"/>
      <c r="H17" s="402"/>
      <c r="I17" s="402"/>
      <c r="J17" s="500" t="s">
        <v>109</v>
      </c>
      <c r="K17" s="501"/>
      <c r="L17" s="138"/>
      <c r="M17" s="496" t="s">
        <v>319</v>
      </c>
      <c r="N17" s="497"/>
      <c r="O17" s="497"/>
      <c r="P17" s="497"/>
      <c r="Q17" s="497"/>
    </row>
    <row r="18" spans="1:17" ht="61.5" customHeight="1">
      <c r="A18" s="402"/>
      <c r="B18" s="506"/>
      <c r="C18" s="505"/>
      <c r="D18" s="402"/>
      <c r="E18" s="498" t="s">
        <v>330</v>
      </c>
      <c r="F18" s="507" t="s">
        <v>298</v>
      </c>
      <c r="G18" s="507" t="s">
        <v>299</v>
      </c>
      <c r="H18" s="507" t="s">
        <v>300</v>
      </c>
      <c r="I18" s="507" t="s">
        <v>301</v>
      </c>
      <c r="J18" s="502"/>
      <c r="K18" s="503"/>
      <c r="L18" s="138"/>
      <c r="M18" s="497"/>
      <c r="N18" s="497"/>
      <c r="O18" s="497"/>
      <c r="P18" s="497"/>
      <c r="Q18" s="497"/>
    </row>
    <row r="19" spans="1:17" ht="47.25" customHeight="1">
      <c r="A19" s="402"/>
      <c r="B19" s="506"/>
      <c r="C19" s="505"/>
      <c r="D19" s="402"/>
      <c r="E19" s="499"/>
      <c r="F19" s="507"/>
      <c r="G19" s="507"/>
      <c r="H19" s="507"/>
      <c r="I19" s="507"/>
      <c r="J19" s="44" t="s">
        <v>367</v>
      </c>
      <c r="K19" s="44" t="s">
        <v>365</v>
      </c>
      <c r="L19" s="138"/>
      <c r="M19" s="497"/>
      <c r="N19" s="497"/>
      <c r="O19" s="497"/>
      <c r="P19" s="497"/>
      <c r="Q19" s="497"/>
    </row>
    <row r="20" spans="1:17">
      <c r="A20" s="4" t="s">
        <v>368</v>
      </c>
      <c r="B20" s="4" t="s">
        <v>362</v>
      </c>
      <c r="C20" s="4" t="s">
        <v>382</v>
      </c>
      <c r="D20" s="4">
        <v>1</v>
      </c>
      <c r="E20" s="4">
        <v>2</v>
      </c>
      <c r="F20" s="4">
        <v>3</v>
      </c>
      <c r="G20" s="4">
        <v>4</v>
      </c>
      <c r="H20" s="4">
        <v>5</v>
      </c>
      <c r="I20" s="4">
        <v>6</v>
      </c>
      <c r="J20" s="4">
        <v>7</v>
      </c>
      <c r="K20" s="4">
        <v>8</v>
      </c>
      <c r="L20" s="138"/>
      <c r="M20" s="497"/>
      <c r="N20" s="497"/>
      <c r="O20" s="497"/>
      <c r="P20" s="497"/>
      <c r="Q20" s="497"/>
    </row>
    <row r="21" spans="1:17" ht="45.75" customHeight="1">
      <c r="A21" s="128" t="s">
        <v>561</v>
      </c>
      <c r="B21" s="27" t="s">
        <v>334</v>
      </c>
      <c r="C21" s="139" t="s">
        <v>461</v>
      </c>
      <c r="D21" s="137">
        <f>SUM(E21:I21)</f>
        <v>22</v>
      </c>
      <c r="E21" s="137">
        <f t="shared" ref="E21:K21" si="0">SUM(E22:E27)</f>
        <v>14</v>
      </c>
      <c r="F21" s="137">
        <f t="shared" si="0"/>
        <v>8</v>
      </c>
      <c r="G21" s="137">
        <f t="shared" si="0"/>
        <v>0</v>
      </c>
      <c r="H21" s="137">
        <f t="shared" si="0"/>
        <v>0</v>
      </c>
      <c r="I21" s="137">
        <f t="shared" si="0"/>
        <v>0</v>
      </c>
      <c r="J21" s="137">
        <f t="shared" si="0"/>
        <v>0</v>
      </c>
      <c r="K21" s="137">
        <f t="shared" si="0"/>
        <v>22</v>
      </c>
      <c r="L21" s="133" t="str">
        <f>IF(D21=SUM(J21:K21),"ок",FALSE)</f>
        <v>ок</v>
      </c>
      <c r="M21" s="134" t="str">
        <f>IF(J21=SUM(E9:I9,E11:I11),"ок",FALSE)</f>
        <v>ок</v>
      </c>
      <c r="N21" s="384" t="str">
        <f>IF(K21=SUM(E10:I10,E12:I12),"ок",FALSE)</f>
        <v>ок</v>
      </c>
    </row>
    <row r="22" spans="1:17" ht="44.25" customHeight="1">
      <c r="A22" s="46" t="s">
        <v>110</v>
      </c>
      <c r="B22" s="67" t="s">
        <v>335</v>
      </c>
      <c r="C22" s="4" t="s">
        <v>514</v>
      </c>
      <c r="D22" s="137">
        <f t="shared" ref="D22:D27" si="1">SUM(E22:I22)</f>
        <v>22</v>
      </c>
      <c r="E22" s="4">
        <v>14</v>
      </c>
      <c r="F22" s="1">
        <v>8</v>
      </c>
      <c r="G22" s="1">
        <v>0</v>
      </c>
      <c r="H22" s="1">
        <v>0</v>
      </c>
      <c r="I22" s="382">
        <v>0</v>
      </c>
      <c r="J22" s="1">
        <v>0</v>
      </c>
      <c r="K22" s="1">
        <v>22</v>
      </c>
      <c r="L22" s="133" t="str">
        <f t="shared" ref="L22:L32" si="2">IF(D22=SUM(J22:K22),"ок",FALSE)</f>
        <v>ок</v>
      </c>
    </row>
    <row r="23" spans="1:17" ht="33.75" customHeight="1">
      <c r="A23" s="46" t="s">
        <v>111</v>
      </c>
      <c r="B23" s="67" t="s">
        <v>336</v>
      </c>
      <c r="C23" s="67" t="s">
        <v>254</v>
      </c>
      <c r="D23" s="137">
        <f t="shared" si="1"/>
        <v>0</v>
      </c>
      <c r="E23" s="4">
        <v>0</v>
      </c>
      <c r="F23" s="4">
        <v>0</v>
      </c>
      <c r="G23" s="4">
        <v>0</v>
      </c>
      <c r="H23" s="1">
        <v>0</v>
      </c>
      <c r="I23" s="382">
        <v>0</v>
      </c>
      <c r="J23" s="1">
        <v>0</v>
      </c>
      <c r="K23" s="1">
        <v>0</v>
      </c>
      <c r="L23" s="133" t="str">
        <f t="shared" si="2"/>
        <v>ок</v>
      </c>
    </row>
    <row r="24" spans="1:17" ht="30">
      <c r="A24" s="46" t="s">
        <v>112</v>
      </c>
      <c r="B24" s="67" t="s">
        <v>337</v>
      </c>
      <c r="C24" s="67" t="s">
        <v>255</v>
      </c>
      <c r="D24" s="137">
        <f t="shared" si="1"/>
        <v>0</v>
      </c>
      <c r="E24" s="4">
        <v>0</v>
      </c>
      <c r="F24" s="4">
        <v>0</v>
      </c>
      <c r="G24" s="4">
        <v>0</v>
      </c>
      <c r="H24" s="1">
        <v>0</v>
      </c>
      <c r="I24" s="382">
        <v>0</v>
      </c>
      <c r="J24" s="1">
        <v>0</v>
      </c>
      <c r="K24" s="1">
        <v>0</v>
      </c>
      <c r="L24" s="133" t="str">
        <f t="shared" si="2"/>
        <v>ок</v>
      </c>
    </row>
    <row r="25" spans="1:17">
      <c r="A25" s="46" t="s">
        <v>458</v>
      </c>
      <c r="B25" s="67" t="s">
        <v>338</v>
      </c>
      <c r="C25" s="67" t="s">
        <v>410</v>
      </c>
      <c r="D25" s="137">
        <f t="shared" si="1"/>
        <v>0</v>
      </c>
      <c r="E25" s="4">
        <v>0</v>
      </c>
      <c r="F25" s="4">
        <v>0</v>
      </c>
      <c r="G25" s="4">
        <v>0</v>
      </c>
      <c r="H25" s="1">
        <v>0</v>
      </c>
      <c r="I25" s="382">
        <v>0</v>
      </c>
      <c r="J25" s="1">
        <v>0</v>
      </c>
      <c r="K25" s="1">
        <v>0</v>
      </c>
      <c r="L25" s="133" t="str">
        <f t="shared" si="2"/>
        <v>ок</v>
      </c>
    </row>
    <row r="26" spans="1:17">
      <c r="A26" s="47" t="s">
        <v>459</v>
      </c>
      <c r="B26" s="67" t="s">
        <v>339</v>
      </c>
      <c r="C26" s="67" t="s">
        <v>410</v>
      </c>
      <c r="D26" s="137">
        <f t="shared" si="1"/>
        <v>0</v>
      </c>
      <c r="E26" s="4">
        <v>0</v>
      </c>
      <c r="F26" s="4">
        <v>0</v>
      </c>
      <c r="G26" s="4">
        <v>0</v>
      </c>
      <c r="H26" s="1">
        <v>0</v>
      </c>
      <c r="I26" s="382">
        <v>0</v>
      </c>
      <c r="J26" s="1">
        <v>0</v>
      </c>
      <c r="K26" s="1">
        <v>0</v>
      </c>
      <c r="L26" s="133" t="str">
        <f t="shared" si="2"/>
        <v>ок</v>
      </c>
    </row>
    <row r="27" spans="1:17" ht="30">
      <c r="A27" s="46" t="s">
        <v>460</v>
      </c>
      <c r="B27" s="67" t="s">
        <v>340</v>
      </c>
      <c r="C27" s="67" t="s">
        <v>255</v>
      </c>
      <c r="D27" s="137">
        <f t="shared" si="1"/>
        <v>0</v>
      </c>
      <c r="E27" s="4">
        <v>0</v>
      </c>
      <c r="F27" s="4">
        <v>0</v>
      </c>
      <c r="G27" s="4">
        <v>0</v>
      </c>
      <c r="H27" s="1">
        <v>0</v>
      </c>
      <c r="I27" s="382">
        <v>0</v>
      </c>
      <c r="J27" s="1">
        <v>0</v>
      </c>
      <c r="K27" s="1">
        <v>0</v>
      </c>
      <c r="L27" s="133" t="str">
        <f t="shared" si="2"/>
        <v>ок</v>
      </c>
    </row>
    <row r="28" spans="1:17" ht="36">
      <c r="A28" s="46" t="s">
        <v>98</v>
      </c>
      <c r="B28" s="67" t="s">
        <v>341</v>
      </c>
      <c r="C28" s="68" t="s">
        <v>408</v>
      </c>
      <c r="D28" s="140">
        <f>SUM(E28:H28)</f>
        <v>132</v>
      </c>
      <c r="E28" s="140" t="s">
        <v>3</v>
      </c>
      <c r="F28" s="1">
        <v>16</v>
      </c>
      <c r="G28" s="1">
        <v>18</v>
      </c>
      <c r="H28" s="1">
        <v>98</v>
      </c>
      <c r="I28" s="140" t="s">
        <v>3</v>
      </c>
      <c r="J28" s="1">
        <v>0</v>
      </c>
      <c r="K28" s="1">
        <v>132</v>
      </c>
      <c r="L28" s="133" t="str">
        <f>IF(D28=SUM(J28:K28),"ок",FALSE)</f>
        <v>ок</v>
      </c>
    </row>
    <row r="29" spans="1:17" ht="60">
      <c r="A29" s="46" t="s">
        <v>96</v>
      </c>
      <c r="B29" s="67" t="s">
        <v>342</v>
      </c>
      <c r="C29" s="68" t="s">
        <v>462</v>
      </c>
      <c r="D29" s="142">
        <f>SUM(E29:H29)</f>
        <v>71</v>
      </c>
      <c r="E29" s="140" t="s">
        <v>3</v>
      </c>
      <c r="F29" s="142">
        <f>'Прил3(сводная)'!M11+'Прил_4,5'!G42</f>
        <v>0</v>
      </c>
      <c r="G29" s="142">
        <f>'Прил3(сводная)'!N11+'Прил_4,5'!G43</f>
        <v>2</v>
      </c>
      <c r="H29" s="142">
        <f>'Прил3(сводная)'!O11+'Прил_4,5'!G44</f>
        <v>69</v>
      </c>
      <c r="I29" s="140" t="s">
        <v>3</v>
      </c>
      <c r="J29" s="142">
        <f>SUM('Прил3(сводная)'!M12:O12)+SUM('Прил_4,5'!H42:J42,'Прил_4,5'!H43:J43,'Прил_4,5'!H44:J44)</f>
        <v>0</v>
      </c>
      <c r="K29" s="142">
        <f>SUM('Прил3(сводная)'!M13:O13)+SUM('Прил_4,5'!K42:M42,'Прил_4,5'!K43:M43,'Прил_4,5'!K44:M44)</f>
        <v>71</v>
      </c>
      <c r="L29" s="133" t="str">
        <f t="shared" si="2"/>
        <v>ок</v>
      </c>
    </row>
    <row r="30" spans="1:17" ht="48.75" customHeight="1">
      <c r="A30" s="46" t="s">
        <v>113</v>
      </c>
      <c r="B30" s="67" t="s">
        <v>343</v>
      </c>
      <c r="C30" s="68" t="s">
        <v>100</v>
      </c>
      <c r="D30" s="140">
        <f>SUM(F30:H30)</f>
        <v>47</v>
      </c>
      <c r="E30" s="140" t="s">
        <v>3</v>
      </c>
      <c r="F30" s="142">
        <f>F21-SUM(F11:F12)+SUM('Прил_4,5'!H49:M49)</f>
        <v>14</v>
      </c>
      <c r="G30" s="142">
        <f>G21-SUM(G11,G12)+SUM('Прил_4,5'!H50:M50)</f>
        <v>15</v>
      </c>
      <c r="H30" s="142">
        <f>H21-SUM(H11,H12)+SUM('Прил_4,5'!H51:M51)</f>
        <v>18</v>
      </c>
      <c r="I30" s="140" t="s">
        <v>3</v>
      </c>
      <c r="J30" s="140">
        <f>J21-SUM(E11:I11,E9,I9)+SUM('Прил_4,5'!H49:J49,'Прил_4,5'!H50:J50,'Прил_4,5'!H51:J51)</f>
        <v>0</v>
      </c>
      <c r="K30" s="140">
        <f>K21-SUM(E12:I12,E10,I10)+SUM('Прил_4,5'!K49:M49,'Прил_4,5'!K50:M50,'Прил_4,5'!K51:M51)</f>
        <v>47</v>
      </c>
      <c r="L30" s="133" t="str">
        <f t="shared" si="2"/>
        <v>ок</v>
      </c>
    </row>
    <row r="31" spans="1:17" ht="30">
      <c r="A31" s="46" t="s">
        <v>217</v>
      </c>
      <c r="B31" s="67" t="s">
        <v>344</v>
      </c>
      <c r="C31" s="69" t="s">
        <v>101</v>
      </c>
      <c r="D31" s="140">
        <f>SUM(F31:H31)</f>
        <v>14</v>
      </c>
      <c r="E31" s="140" t="s">
        <v>3</v>
      </c>
      <c r="F31" s="140">
        <f>F28-F29-F30</f>
        <v>2</v>
      </c>
      <c r="G31" s="140">
        <f>G28-G29-G30</f>
        <v>1</v>
      </c>
      <c r="H31" s="140">
        <f>H28-H29-H30</f>
        <v>11</v>
      </c>
      <c r="I31" s="140" t="s">
        <v>3</v>
      </c>
      <c r="J31" s="140">
        <f>J28-J29-J30</f>
        <v>0</v>
      </c>
      <c r="K31" s="140">
        <f>K28-K29-K30</f>
        <v>14</v>
      </c>
      <c r="L31" s="133" t="str">
        <f t="shared" si="2"/>
        <v>ок</v>
      </c>
    </row>
    <row r="32" spans="1:17" ht="45">
      <c r="A32" s="46" t="s">
        <v>146</v>
      </c>
      <c r="B32" s="67" t="s">
        <v>345</v>
      </c>
      <c r="C32" s="83" t="s">
        <v>236</v>
      </c>
      <c r="D32" s="140">
        <f>SUM(F32:H32)</f>
        <v>1</v>
      </c>
      <c r="E32" s="140" t="s">
        <v>3</v>
      </c>
      <c r="F32" s="1">
        <v>0</v>
      </c>
      <c r="G32" s="1">
        <v>1</v>
      </c>
      <c r="H32" s="1">
        <v>0</v>
      </c>
      <c r="I32" s="140" t="s">
        <v>3</v>
      </c>
      <c r="J32" s="1">
        <v>0</v>
      </c>
      <c r="K32" s="1">
        <v>1</v>
      </c>
      <c r="L32" s="133" t="str">
        <f t="shared" si="2"/>
        <v>ок</v>
      </c>
    </row>
    <row r="33" spans="1:11" ht="30">
      <c r="A33" s="48" t="s">
        <v>149</v>
      </c>
      <c r="B33" s="67" t="s">
        <v>346</v>
      </c>
      <c r="C33" s="4" t="s">
        <v>102</v>
      </c>
      <c r="D33" s="141">
        <f t="shared" ref="D33:K33" si="3">D31/D28*100</f>
        <v>10.606060606060606</v>
      </c>
      <c r="E33" s="141" t="s">
        <v>3</v>
      </c>
      <c r="F33" s="141">
        <f t="shared" si="3"/>
        <v>12.5</v>
      </c>
      <c r="G33" s="141">
        <f t="shared" si="3"/>
        <v>5.5555555555555554</v>
      </c>
      <c r="H33" s="141">
        <f t="shared" si="3"/>
        <v>11.224489795918368</v>
      </c>
      <c r="I33" s="141" t="s">
        <v>3</v>
      </c>
      <c r="J33" s="141" t="e">
        <f t="shared" si="3"/>
        <v>#DIV/0!</v>
      </c>
      <c r="K33" s="141">
        <f t="shared" si="3"/>
        <v>10.606060606060606</v>
      </c>
    </row>
    <row r="34" spans="1:11" ht="51">
      <c r="A34" s="154" t="s">
        <v>99</v>
      </c>
      <c r="B34" s="1">
        <v>14</v>
      </c>
      <c r="C34" s="69" t="s">
        <v>456</v>
      </c>
      <c r="D34" s="141">
        <f>D31/(Прил1!D25+Прил1!D26)*100</f>
        <v>58.333333333333336</v>
      </c>
      <c r="E34" s="141" t="s">
        <v>3</v>
      </c>
      <c r="F34" s="141" t="s">
        <v>3</v>
      </c>
      <c r="G34" s="141" t="s">
        <v>3</v>
      </c>
      <c r="H34" s="141" t="s">
        <v>3</v>
      </c>
      <c r="I34" s="141" t="s">
        <v>3</v>
      </c>
      <c r="J34" s="141" t="e">
        <f>J31/Прил1!E33*100</f>
        <v>#DIV/0!</v>
      </c>
      <c r="K34" s="141">
        <f>K31/Прил1!F33*100</f>
        <v>116.66666666666667</v>
      </c>
    </row>
    <row r="35" spans="1:11">
      <c r="D35" s="143" t="str">
        <f t="shared" ref="D35:I35" si="4">IF(D8=D21,"ок",FALSE)</f>
        <v>ок</v>
      </c>
      <c r="E35" s="143" t="str">
        <f t="shared" si="4"/>
        <v>ок</v>
      </c>
      <c r="F35" s="143" t="str">
        <f t="shared" si="4"/>
        <v>ок</v>
      </c>
      <c r="G35" s="143" t="str">
        <f t="shared" si="4"/>
        <v>ок</v>
      </c>
      <c r="H35" s="143" t="str">
        <f t="shared" si="4"/>
        <v>ок</v>
      </c>
      <c r="I35" s="143" t="str">
        <f t="shared" si="4"/>
        <v>ок</v>
      </c>
      <c r="J35" s="143" t="str">
        <f>IF(SUM(E9:I9,E11:I11)=J21,"ок",FALSE)</f>
        <v>ок</v>
      </c>
      <c r="K35" s="143" t="str">
        <f>IF(SUM(E10:I10,E12:I12)=K21,"ок",FALSE)</f>
        <v>ок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printArea="1" view="pageBreakPreview">
      <pane xSplit="2" ySplit="6" topLeftCell="C34" activePane="bottomRight" state="frozen"/>
      <selection pane="bottomRight" activeCell="A29" sqref="A29"/>
      <rowBreaks count="1" manualBreakCount="1">
        <brk id="13" max="10" man="1"/>
      </rowBreaks>
      <pageMargins left="0.39370078740157483" right="0.39370078740157483" top="0.59055118110236227" bottom="0.19685039370078741" header="0.51181102362204722" footer="0.51181102362204722"/>
      <printOptions horizontalCentered="1"/>
      <pageSetup paperSize="9" scale="70" orientation="landscape" r:id="rId1"/>
      <headerFooter alignWithMargins="0"/>
    </customSheetView>
  </customSheetViews>
  <mergeCells count="25">
    <mergeCell ref="A1:I1"/>
    <mergeCell ref="A2:I2"/>
    <mergeCell ref="A3:I3"/>
    <mergeCell ref="C5:C6"/>
    <mergeCell ref="A4:I4"/>
    <mergeCell ref="A5:A6"/>
    <mergeCell ref="B5:B6"/>
    <mergeCell ref="D5:D6"/>
    <mergeCell ref="E5:I5"/>
    <mergeCell ref="M9:Q11"/>
    <mergeCell ref="M17:Q20"/>
    <mergeCell ref="E18:E19"/>
    <mergeCell ref="J17:K18"/>
    <mergeCell ref="A15:K15"/>
    <mergeCell ref="C8:C12"/>
    <mergeCell ref="B17:B19"/>
    <mergeCell ref="D17:D19"/>
    <mergeCell ref="F18:F19"/>
    <mergeCell ref="G18:G19"/>
    <mergeCell ref="E17:I17"/>
    <mergeCell ref="H18:H19"/>
    <mergeCell ref="I18:I19"/>
    <mergeCell ref="A16:K16"/>
    <mergeCell ref="A17:A19"/>
    <mergeCell ref="C17:C19"/>
  </mergeCells>
  <phoneticPr fontId="0" type="noConversion"/>
  <printOptions horizontalCentered="1"/>
  <pageMargins left="0.39370078740157483" right="0.39370078740157483" top="0.59055118110236227" bottom="0.19685039370078741" header="0.51181102362204722" footer="0.51181102362204722"/>
  <pageSetup paperSize="9" scale="70" orientation="landscape" r:id="rId2"/>
  <headerFooter alignWithMargins="0"/>
  <rowBreaks count="1" manualBreakCount="1">
    <brk id="1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33"/>
  <sheetViews>
    <sheetView view="pageBreakPreview" topLeftCell="A28" zoomScale="90" workbookViewId="0">
      <selection activeCell="A11" sqref="A11:B11"/>
    </sheetView>
  </sheetViews>
  <sheetFormatPr defaultColWidth="9.140625" defaultRowHeight="15"/>
  <cols>
    <col min="1" max="1" width="39.5703125" style="15" customWidth="1"/>
    <col min="2" max="2" width="12.140625" style="15" customWidth="1"/>
    <col min="3" max="3" width="15.7109375" style="15" customWidth="1"/>
    <col min="4" max="4" width="14.7109375" style="15" customWidth="1"/>
    <col min="5" max="5" width="3.7109375" style="15" customWidth="1"/>
    <col min="6" max="6" width="14.5703125" style="15" customWidth="1"/>
    <col min="7" max="7" width="14.85546875" style="15" customWidth="1"/>
    <col min="8" max="8" width="13.42578125" style="15" customWidth="1"/>
    <col min="9" max="9" width="10.85546875" style="15" customWidth="1"/>
    <col min="10" max="10" width="16.5703125" style="15" customWidth="1"/>
    <col min="11" max="16384" width="9.140625" style="15"/>
  </cols>
  <sheetData>
    <row r="1" spans="1:11" ht="15.75">
      <c r="A1" s="540" t="s">
        <v>414</v>
      </c>
      <c r="B1" s="540"/>
      <c r="C1" s="540"/>
      <c r="D1" s="540"/>
      <c r="E1" s="540"/>
      <c r="F1" s="540"/>
      <c r="G1" s="540"/>
      <c r="H1" s="540"/>
      <c r="I1" s="540"/>
      <c r="J1" s="540"/>
      <c r="K1" s="151" t="s">
        <v>328</v>
      </c>
    </row>
    <row r="2" spans="1:11" ht="28.5" customHeight="1">
      <c r="A2" s="542" t="s">
        <v>590</v>
      </c>
      <c r="B2" s="542"/>
      <c r="C2" s="542"/>
      <c r="D2" s="542"/>
      <c r="E2" s="542"/>
      <c r="F2" s="542"/>
      <c r="G2" s="542"/>
      <c r="H2" s="542"/>
      <c r="I2" s="542"/>
      <c r="J2" s="542"/>
    </row>
    <row r="3" spans="1:11">
      <c r="A3" s="543" t="s">
        <v>265</v>
      </c>
      <c r="B3" s="543"/>
      <c r="C3" s="543"/>
      <c r="D3" s="543"/>
      <c r="E3" s="543"/>
      <c r="F3" s="543"/>
      <c r="G3" s="543"/>
      <c r="H3" s="543"/>
      <c r="I3" s="543"/>
      <c r="J3" s="543"/>
    </row>
    <row r="4" spans="1:11" ht="24.75" customHeight="1">
      <c r="A4" s="545"/>
      <c r="B4" s="545"/>
      <c r="C4" s="536" t="s">
        <v>363</v>
      </c>
      <c r="D4" s="536" t="s">
        <v>333</v>
      </c>
      <c r="E4" s="536"/>
      <c r="F4" s="536" t="s">
        <v>302</v>
      </c>
      <c r="G4" s="485" t="s">
        <v>36</v>
      </c>
      <c r="H4" s="485"/>
      <c r="I4" s="485"/>
      <c r="J4" s="485"/>
    </row>
    <row r="5" spans="1:11" ht="29.25" customHeight="1">
      <c r="A5" s="545"/>
      <c r="B5" s="545"/>
      <c r="C5" s="536"/>
      <c r="D5" s="536"/>
      <c r="E5" s="536"/>
      <c r="F5" s="536"/>
      <c r="G5" s="485" t="s">
        <v>367</v>
      </c>
      <c r="H5" s="485"/>
      <c r="I5" s="485" t="s">
        <v>365</v>
      </c>
      <c r="J5" s="485"/>
    </row>
    <row r="6" spans="1:11" ht="14.25" customHeight="1">
      <c r="A6" s="544" t="s">
        <v>368</v>
      </c>
      <c r="B6" s="544"/>
      <c r="C6" s="16" t="s">
        <v>362</v>
      </c>
      <c r="D6" s="541" t="s">
        <v>382</v>
      </c>
      <c r="E6" s="541"/>
      <c r="F6" s="16">
        <v>1</v>
      </c>
      <c r="G6" s="541">
        <v>2</v>
      </c>
      <c r="H6" s="541"/>
      <c r="I6" s="541">
        <v>3</v>
      </c>
      <c r="J6" s="541"/>
    </row>
    <row r="7" spans="1:11" ht="15.75" customHeight="1">
      <c r="A7" s="546" t="s">
        <v>0</v>
      </c>
      <c r="B7" s="546"/>
      <c r="C7" s="70" t="s">
        <v>334</v>
      </c>
      <c r="D7" s="531" t="s">
        <v>182</v>
      </c>
      <c r="E7" s="531"/>
      <c r="F7" s="199">
        <f>H7+J7</f>
        <v>29</v>
      </c>
      <c r="G7" s="199"/>
      <c r="H7" s="200">
        <f>Прил12!E20</f>
        <v>0</v>
      </c>
      <c r="I7" s="199"/>
      <c r="J7" s="200">
        <f>Прил12!F20</f>
        <v>29</v>
      </c>
    </row>
    <row r="8" spans="1:11" ht="33" customHeight="1">
      <c r="A8" s="530" t="s">
        <v>1</v>
      </c>
      <c r="B8" s="530"/>
      <c r="C8" s="70" t="s">
        <v>335</v>
      </c>
      <c r="D8" s="538" t="s">
        <v>262</v>
      </c>
      <c r="E8" s="538"/>
      <c r="F8" s="199">
        <f t="shared" ref="F8:F13" si="0">H8+J8</f>
        <v>1</v>
      </c>
      <c r="G8" s="201"/>
      <c r="H8" s="160">
        <f>'Прил3(сводная)'!Z12+'Прил3(сводная)'!AB12</f>
        <v>0</v>
      </c>
      <c r="I8" s="201"/>
      <c r="J8" s="160">
        <f>'Прил3(сводная)'!Z13+'Прил3(сводная)'!AB13</f>
        <v>1</v>
      </c>
    </row>
    <row r="9" spans="1:11" ht="30" customHeight="1">
      <c r="A9" s="530" t="s">
        <v>407</v>
      </c>
      <c r="B9" s="530"/>
      <c r="C9" s="70" t="s">
        <v>336</v>
      </c>
      <c r="D9" s="531" t="s">
        <v>7</v>
      </c>
      <c r="E9" s="531"/>
      <c r="F9" s="199">
        <f t="shared" si="0"/>
        <v>28</v>
      </c>
      <c r="G9" s="201"/>
      <c r="H9" s="160">
        <f>H7-H8</f>
        <v>0</v>
      </c>
      <c r="I9" s="201"/>
      <c r="J9" s="160">
        <f>J7-J8</f>
        <v>28</v>
      </c>
    </row>
    <row r="10" spans="1:11" ht="30.75" customHeight="1">
      <c r="A10" s="530" t="s">
        <v>463</v>
      </c>
      <c r="B10" s="530"/>
      <c r="C10" s="70" t="s">
        <v>337</v>
      </c>
      <c r="D10" s="538" t="s">
        <v>140</v>
      </c>
      <c r="E10" s="538"/>
      <c r="F10" s="199">
        <f t="shared" si="0"/>
        <v>14</v>
      </c>
      <c r="G10" s="202"/>
      <c r="H10" s="198">
        <v>0</v>
      </c>
      <c r="I10" s="202"/>
      <c r="J10" s="198">
        <v>14</v>
      </c>
    </row>
    <row r="11" spans="1:11" ht="43.5" customHeight="1">
      <c r="A11" s="539" t="s">
        <v>139</v>
      </c>
      <c r="B11" s="539"/>
      <c r="C11" s="70" t="s">
        <v>338</v>
      </c>
      <c r="D11" s="531" t="s">
        <v>183</v>
      </c>
      <c r="E11" s="531"/>
      <c r="F11" s="199">
        <f t="shared" si="0"/>
        <v>4</v>
      </c>
      <c r="G11" s="199"/>
      <c r="H11" s="200">
        <f>Прил12!E23</f>
        <v>0</v>
      </c>
      <c r="I11" s="199"/>
      <c r="J11" s="200">
        <f>Прил12!F23</f>
        <v>4</v>
      </c>
    </row>
    <row r="12" spans="1:11" ht="30" customHeight="1">
      <c r="A12" s="530" t="s">
        <v>1</v>
      </c>
      <c r="B12" s="530"/>
      <c r="C12" s="70" t="s">
        <v>339</v>
      </c>
      <c r="D12" s="531" t="s">
        <v>263</v>
      </c>
      <c r="E12" s="531"/>
      <c r="F12" s="199">
        <f t="shared" si="0"/>
        <v>4</v>
      </c>
      <c r="G12" s="201"/>
      <c r="H12" s="160">
        <f>'Прил3(сводная)'!S12</f>
        <v>0</v>
      </c>
      <c r="I12" s="201"/>
      <c r="J12" s="160">
        <f>'Прил3(сводная)'!S13</f>
        <v>4</v>
      </c>
    </row>
    <row r="13" spans="1:11" ht="43.5" customHeight="1">
      <c r="A13" s="530" t="s">
        <v>2</v>
      </c>
      <c r="B13" s="530"/>
      <c r="C13" s="70" t="s">
        <v>340</v>
      </c>
      <c r="D13" s="531" t="s">
        <v>8</v>
      </c>
      <c r="E13" s="531"/>
      <c r="F13" s="199">
        <f t="shared" si="0"/>
        <v>0</v>
      </c>
      <c r="G13" s="201"/>
      <c r="H13" s="160">
        <f>H11-H12</f>
        <v>0</v>
      </c>
      <c r="I13" s="201"/>
      <c r="J13" s="160">
        <f>J11-J12</f>
        <v>0</v>
      </c>
    </row>
    <row r="14" spans="1:11" ht="24" customHeight="1">
      <c r="A14" s="532"/>
      <c r="B14" s="532"/>
      <c r="C14" s="532"/>
      <c r="D14" s="532"/>
      <c r="E14" s="532"/>
      <c r="F14" s="532"/>
      <c r="G14" s="533"/>
      <c r="H14" s="533"/>
      <c r="I14" s="533"/>
      <c r="J14" s="533"/>
    </row>
    <row r="15" spans="1:11" ht="21" customHeight="1">
      <c r="A15" s="294"/>
      <c r="B15" s="294"/>
      <c r="C15" s="294"/>
      <c r="D15" s="294"/>
      <c r="E15" s="294"/>
      <c r="F15" s="294"/>
      <c r="G15" s="294"/>
      <c r="H15" s="294"/>
      <c r="I15" s="537" t="s">
        <v>466</v>
      </c>
      <c r="J15" s="537"/>
    </row>
    <row r="16" spans="1:11" ht="22.5" customHeight="1">
      <c r="A16" s="524" t="s">
        <v>591</v>
      </c>
      <c r="B16" s="524"/>
      <c r="C16" s="524"/>
      <c r="D16" s="524"/>
      <c r="E16" s="524"/>
      <c r="F16" s="524"/>
      <c r="G16" s="524"/>
      <c r="H16" s="524"/>
      <c r="I16" s="524"/>
      <c r="J16" s="524"/>
    </row>
    <row r="17" spans="1:10" ht="17.25" customHeight="1">
      <c r="A17" s="294"/>
      <c r="B17" s="294"/>
      <c r="C17" s="294"/>
      <c r="D17" s="294"/>
      <c r="E17" s="294"/>
      <c r="F17" s="294"/>
      <c r="G17" s="294"/>
      <c r="H17" s="294"/>
      <c r="I17" s="525" t="s">
        <v>265</v>
      </c>
      <c r="J17" s="525"/>
    </row>
    <row r="18" spans="1:10" ht="19.5" customHeight="1">
      <c r="A18" s="507" t="s">
        <v>374</v>
      </c>
      <c r="B18" s="526" t="s">
        <v>363</v>
      </c>
      <c r="C18" s="507" t="s">
        <v>373</v>
      </c>
      <c r="D18" s="507" t="s">
        <v>469</v>
      </c>
      <c r="E18" s="507"/>
      <c r="F18" s="507"/>
      <c r="G18" s="507"/>
      <c r="H18" s="528" t="s">
        <v>470</v>
      </c>
      <c r="I18" s="528" t="s">
        <v>471</v>
      </c>
      <c r="J18" s="528" t="s">
        <v>468</v>
      </c>
    </row>
    <row r="19" spans="1:10" ht="75" customHeight="1">
      <c r="A19" s="507"/>
      <c r="B19" s="527"/>
      <c r="C19" s="507"/>
      <c r="D19" s="514" t="s">
        <v>372</v>
      </c>
      <c r="E19" s="515"/>
      <c r="F19" s="296" t="s">
        <v>141</v>
      </c>
      <c r="G19" s="296" t="s">
        <v>142</v>
      </c>
      <c r="H19" s="528"/>
      <c r="I19" s="528"/>
      <c r="J19" s="528"/>
    </row>
    <row r="20" spans="1:10" ht="16.5" customHeight="1">
      <c r="A20" s="293" t="s">
        <v>368</v>
      </c>
      <c r="B20" s="293" t="s">
        <v>362</v>
      </c>
      <c r="C20" s="293">
        <v>1</v>
      </c>
      <c r="D20" s="514">
        <v>2</v>
      </c>
      <c r="E20" s="515"/>
      <c r="F20" s="293">
        <v>3</v>
      </c>
      <c r="G20" s="293">
        <v>4</v>
      </c>
      <c r="H20" s="293">
        <v>5</v>
      </c>
      <c r="I20" s="293">
        <v>6</v>
      </c>
      <c r="J20" s="293">
        <v>7</v>
      </c>
    </row>
    <row r="21" spans="1:10" ht="17.25" customHeight="1">
      <c r="A21" s="295" t="s">
        <v>303</v>
      </c>
      <c r="B21" s="295">
        <v>1</v>
      </c>
      <c r="C21" s="296">
        <v>6</v>
      </c>
      <c r="D21" s="520">
        <v>3</v>
      </c>
      <c r="E21" s="521"/>
      <c r="F21" s="296">
        <v>2</v>
      </c>
      <c r="G21" s="300" t="s">
        <v>3</v>
      </c>
      <c r="H21" s="296">
        <v>0</v>
      </c>
      <c r="I21" s="381">
        <v>0</v>
      </c>
      <c r="J21" s="298">
        <f>C21-D21-F21-H21-I21</f>
        <v>1</v>
      </c>
    </row>
    <row r="22" spans="1:10" ht="17.25" customHeight="1">
      <c r="A22" s="295" t="s">
        <v>304</v>
      </c>
      <c r="B22" s="295">
        <v>2</v>
      </c>
      <c r="C22" s="295">
        <v>5</v>
      </c>
      <c r="D22" s="522" t="s">
        <v>3</v>
      </c>
      <c r="E22" s="523"/>
      <c r="F22" s="295">
        <v>3</v>
      </c>
      <c r="G22" s="295">
        <v>2</v>
      </c>
      <c r="H22" s="295">
        <v>0</v>
      </c>
      <c r="I22" s="383">
        <v>0</v>
      </c>
      <c r="J22" s="299">
        <f>C22-F22-G22-H22-I22</f>
        <v>0</v>
      </c>
    </row>
    <row r="23" spans="1:10" ht="15.75" customHeight="1">
      <c r="A23" s="295" t="s">
        <v>256</v>
      </c>
      <c r="B23" s="295">
        <v>3</v>
      </c>
      <c r="C23" s="297">
        <f>C21+C22</f>
        <v>11</v>
      </c>
      <c r="D23" s="522">
        <f>D21</f>
        <v>3</v>
      </c>
      <c r="E23" s="523"/>
      <c r="F23" s="297">
        <f>F21+F22</f>
        <v>5</v>
      </c>
      <c r="G23" s="297">
        <f>G22</f>
        <v>2</v>
      </c>
      <c r="H23" s="297">
        <f t="shared" ref="H23:J23" si="1">H21+H22</f>
        <v>0</v>
      </c>
      <c r="I23" s="297">
        <f t="shared" si="1"/>
        <v>0</v>
      </c>
      <c r="J23" s="297">
        <f t="shared" si="1"/>
        <v>1</v>
      </c>
    </row>
    <row r="24" spans="1:10" ht="17.25" customHeight="1">
      <c r="A24" s="294"/>
      <c r="B24" s="294"/>
      <c r="C24" s="294"/>
      <c r="D24" s="294"/>
      <c r="E24" s="294"/>
      <c r="F24" s="294"/>
      <c r="G24" s="294"/>
      <c r="H24" s="294"/>
      <c r="I24" s="294"/>
      <c r="J24" s="294"/>
    </row>
    <row r="25" spans="1:10" ht="19.5" customHeight="1">
      <c r="A25" s="535" t="s">
        <v>467</v>
      </c>
      <c r="B25" s="535"/>
      <c r="C25" s="535"/>
      <c r="D25" s="535"/>
      <c r="E25" s="535"/>
      <c r="F25" s="535"/>
      <c r="G25" s="535"/>
      <c r="H25" s="535"/>
      <c r="I25" s="535"/>
      <c r="J25" s="535"/>
    </row>
    <row r="26" spans="1:10" ht="15.75">
      <c r="A26" s="534" t="s">
        <v>592</v>
      </c>
      <c r="B26" s="534"/>
      <c r="C26" s="534"/>
      <c r="D26" s="534"/>
      <c r="E26" s="534"/>
      <c r="F26" s="534"/>
      <c r="G26" s="534"/>
      <c r="H26" s="534"/>
      <c r="I26" s="534"/>
      <c r="J26" s="534"/>
    </row>
    <row r="27" spans="1:10">
      <c r="A27" s="529" t="s">
        <v>265</v>
      </c>
      <c r="B27" s="529"/>
      <c r="C27" s="529"/>
      <c r="D27" s="529"/>
      <c r="E27" s="529"/>
      <c r="F27" s="529"/>
      <c r="G27" s="529"/>
      <c r="H27" s="529"/>
      <c r="I27" s="529"/>
      <c r="J27" s="529"/>
    </row>
    <row r="28" spans="1:10" ht="21" customHeight="1">
      <c r="A28" s="507" t="s">
        <v>374</v>
      </c>
      <c r="B28" s="536" t="s">
        <v>363</v>
      </c>
      <c r="C28" s="507" t="s">
        <v>373</v>
      </c>
      <c r="D28" s="507" t="s">
        <v>371</v>
      </c>
      <c r="E28" s="507"/>
      <c r="F28" s="507"/>
      <c r="G28" s="507"/>
      <c r="H28" s="528" t="s">
        <v>415</v>
      </c>
      <c r="I28" s="528" t="s">
        <v>70</v>
      </c>
      <c r="J28" s="528" t="s">
        <v>305</v>
      </c>
    </row>
    <row r="29" spans="1:10" ht="75.75" customHeight="1">
      <c r="A29" s="507"/>
      <c r="B29" s="536"/>
      <c r="C29" s="507"/>
      <c r="D29" s="514" t="s">
        <v>372</v>
      </c>
      <c r="E29" s="515"/>
      <c r="F29" s="4" t="s">
        <v>141</v>
      </c>
      <c r="G29" s="4" t="s">
        <v>142</v>
      </c>
      <c r="H29" s="528"/>
      <c r="I29" s="528"/>
      <c r="J29" s="528"/>
    </row>
    <row r="30" spans="1:10">
      <c r="A30" s="4" t="s">
        <v>368</v>
      </c>
      <c r="B30" s="4" t="s">
        <v>362</v>
      </c>
      <c r="C30" s="4">
        <v>1</v>
      </c>
      <c r="D30" s="514">
        <v>2</v>
      </c>
      <c r="E30" s="515"/>
      <c r="F30" s="4">
        <v>3</v>
      </c>
      <c r="G30" s="4">
        <v>4</v>
      </c>
      <c r="H30" s="4">
        <v>5</v>
      </c>
      <c r="I30" s="4">
        <v>6</v>
      </c>
      <c r="J30" s="4">
        <v>7</v>
      </c>
    </row>
    <row r="31" spans="1:10">
      <c r="A31" s="4" t="s">
        <v>303</v>
      </c>
      <c r="B31" s="67" t="s">
        <v>334</v>
      </c>
      <c r="C31" s="1">
        <v>10</v>
      </c>
      <c r="D31" s="514">
        <v>4</v>
      </c>
      <c r="E31" s="515"/>
      <c r="F31" s="4">
        <v>6</v>
      </c>
      <c r="G31" s="301" t="s">
        <v>3</v>
      </c>
      <c r="H31" s="4">
        <v>0</v>
      </c>
      <c r="I31" s="4">
        <v>0</v>
      </c>
      <c r="J31" s="136">
        <f>C31-D31-F31-H31-I31</f>
        <v>0</v>
      </c>
    </row>
    <row r="32" spans="1:10">
      <c r="A32" s="4" t="s">
        <v>304</v>
      </c>
      <c r="B32" s="67" t="s">
        <v>335</v>
      </c>
      <c r="C32" s="1">
        <v>3</v>
      </c>
      <c r="D32" s="516" t="s">
        <v>375</v>
      </c>
      <c r="E32" s="517"/>
      <c r="F32" s="4">
        <v>1</v>
      </c>
      <c r="G32" s="4">
        <v>2</v>
      </c>
      <c r="H32" s="4">
        <v>0</v>
      </c>
      <c r="I32" s="4">
        <v>0</v>
      </c>
      <c r="J32" s="136">
        <f>C32-F32-G32-H32-I32</f>
        <v>0</v>
      </c>
    </row>
    <row r="33" spans="1:10" ht="15" customHeight="1">
      <c r="A33" s="84" t="s">
        <v>256</v>
      </c>
      <c r="B33" s="67" t="s">
        <v>336</v>
      </c>
      <c r="C33" s="135">
        <f>SUM(C31:C32)</f>
        <v>13</v>
      </c>
      <c r="D33" s="518">
        <f>D31</f>
        <v>4</v>
      </c>
      <c r="E33" s="519"/>
      <c r="F33" s="135">
        <f t="shared" ref="F33:J33" si="2">SUM(F31:F32)</f>
        <v>7</v>
      </c>
      <c r="G33" s="135">
        <f t="shared" si="2"/>
        <v>2</v>
      </c>
      <c r="H33" s="135">
        <f t="shared" si="2"/>
        <v>0</v>
      </c>
      <c r="I33" s="135">
        <f t="shared" si="2"/>
        <v>0</v>
      </c>
      <c r="J33" s="135">
        <f t="shared" si="2"/>
        <v>0</v>
      </c>
    </row>
  </sheetData>
  <sheetProtection password="CC98" sheet="1" objects="1" scenarios="1" formatCells="0" formatColumns="0" formatRows="0"/>
  <customSheetViews>
    <customSheetView guid="{A3A26985-9873-41C2-B2AC-10E2A3ED8DE8}" scale="90" showPageBreaks="1" fitToPage="1" printArea="1" view="pageBreakPreview" topLeftCell="A22">
      <selection activeCell="F22" sqref="F22"/>
      <pageMargins left="0.39370078740157483" right="0.39370078740157483" top="0.39370078740157483" bottom="0.39370078740157483" header="0.51181102362204722" footer="0.51181102362204722"/>
      <printOptions horizontalCentered="1"/>
      <pageSetup paperSize="9" scale="66" orientation="landscape" r:id="rId1"/>
      <headerFooter alignWithMargins="0"/>
    </customSheetView>
  </customSheetViews>
  <mergeCells count="59">
    <mergeCell ref="A8:B8"/>
    <mergeCell ref="D7:E7"/>
    <mergeCell ref="A3:J3"/>
    <mergeCell ref="G5:H5"/>
    <mergeCell ref="F4:F5"/>
    <mergeCell ref="A6:B6"/>
    <mergeCell ref="G4:J4"/>
    <mergeCell ref="A4:B5"/>
    <mergeCell ref="D8:E8"/>
    <mergeCell ref="A7:B7"/>
    <mergeCell ref="A1:J1"/>
    <mergeCell ref="C4:C5"/>
    <mergeCell ref="I6:J6"/>
    <mergeCell ref="D6:E6"/>
    <mergeCell ref="A2:J2"/>
    <mergeCell ref="G6:H6"/>
    <mergeCell ref="D4:E5"/>
    <mergeCell ref="I5:J5"/>
    <mergeCell ref="A10:B10"/>
    <mergeCell ref="D11:E11"/>
    <mergeCell ref="D9:E9"/>
    <mergeCell ref="A9:B9"/>
    <mergeCell ref="D10:E10"/>
    <mergeCell ref="A11:B11"/>
    <mergeCell ref="A28:A29"/>
    <mergeCell ref="H28:H29"/>
    <mergeCell ref="A27:J27"/>
    <mergeCell ref="A12:B12"/>
    <mergeCell ref="D12:E12"/>
    <mergeCell ref="D13:E13"/>
    <mergeCell ref="A13:B13"/>
    <mergeCell ref="A14:J14"/>
    <mergeCell ref="A26:J26"/>
    <mergeCell ref="A25:J25"/>
    <mergeCell ref="J28:J29"/>
    <mergeCell ref="B28:B29"/>
    <mergeCell ref="C28:C29"/>
    <mergeCell ref="D28:G28"/>
    <mergeCell ref="I28:I29"/>
    <mergeCell ref="I15:J15"/>
    <mergeCell ref="A16:J16"/>
    <mergeCell ref="I17:J17"/>
    <mergeCell ref="A18:A19"/>
    <mergeCell ref="B18:B19"/>
    <mergeCell ref="C18:C19"/>
    <mergeCell ref="D18:G18"/>
    <mergeCell ref="H18:H19"/>
    <mergeCell ref="I18:I19"/>
    <mergeCell ref="J18:J19"/>
    <mergeCell ref="D19:E19"/>
    <mergeCell ref="D30:E30"/>
    <mergeCell ref="D31:E31"/>
    <mergeCell ref="D32:E32"/>
    <mergeCell ref="D33:E33"/>
    <mergeCell ref="D20:E20"/>
    <mergeCell ref="D21:E21"/>
    <mergeCell ref="D22:E22"/>
    <mergeCell ref="D23:E23"/>
    <mergeCell ref="D29:E29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5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34"/>
  </sheetPr>
  <dimension ref="A1:G49"/>
  <sheetViews>
    <sheetView topLeftCell="A34" workbookViewId="0">
      <selection activeCell="A23" sqref="A23"/>
    </sheetView>
  </sheetViews>
  <sheetFormatPr defaultColWidth="9.140625" defaultRowHeight="15"/>
  <cols>
    <col min="1" max="1" width="48.5703125" style="43" customWidth="1"/>
    <col min="2" max="2" width="7.7109375" style="43" customWidth="1"/>
    <col min="3" max="5" width="10.28515625" style="43" customWidth="1"/>
    <col min="6" max="6" width="14.7109375" style="43" customWidth="1"/>
    <col min="7" max="16384" width="9.140625" style="43"/>
  </cols>
  <sheetData>
    <row r="1" spans="1:7" ht="15" customHeight="1">
      <c r="A1" s="548" t="s">
        <v>150</v>
      </c>
      <c r="B1" s="548"/>
      <c r="C1" s="548"/>
      <c r="D1" s="548"/>
      <c r="E1" s="548"/>
      <c r="F1" s="548"/>
    </row>
    <row r="2" spans="1:7" ht="21" customHeight="1">
      <c r="A2" s="553" t="s">
        <v>239</v>
      </c>
      <c r="B2" s="553"/>
      <c r="C2" s="553"/>
      <c r="D2" s="553"/>
      <c r="E2" s="553"/>
      <c r="F2" s="553"/>
      <c r="G2" s="251"/>
    </row>
    <row r="3" spans="1:7" ht="15.75" customHeight="1">
      <c r="A3" s="550" t="s">
        <v>9</v>
      </c>
      <c r="B3" s="550"/>
      <c r="C3" s="550"/>
      <c r="D3" s="550"/>
      <c r="E3" s="550"/>
      <c r="F3" s="550"/>
    </row>
    <row r="4" spans="1:7" ht="27.75" customHeight="1">
      <c r="A4" s="549" t="s">
        <v>29</v>
      </c>
      <c r="B4" s="549"/>
      <c r="C4" s="549"/>
      <c r="D4" s="549"/>
      <c r="E4" s="549"/>
      <c r="F4" s="549"/>
    </row>
    <row r="5" spans="1:7" ht="9" customHeight="1">
      <c r="A5" s="478"/>
      <c r="B5" s="478"/>
      <c r="C5" s="478"/>
      <c r="D5" s="478"/>
      <c r="E5" s="478"/>
      <c r="F5" s="478"/>
    </row>
    <row r="6" spans="1:7" ht="15.75" customHeight="1">
      <c r="A6" s="547" t="s">
        <v>541</v>
      </c>
      <c r="B6" s="547"/>
      <c r="C6" s="547"/>
      <c r="D6" s="547"/>
      <c r="E6" s="547"/>
      <c r="F6" s="547"/>
    </row>
    <row r="7" spans="1:7" ht="15.75" customHeight="1">
      <c r="A7" s="552" t="s">
        <v>559</v>
      </c>
      <c r="B7" s="552"/>
      <c r="C7" s="552"/>
      <c r="D7" s="552"/>
      <c r="E7" s="552"/>
      <c r="F7" s="552"/>
    </row>
    <row r="8" spans="1:7" ht="29.25" customHeight="1">
      <c r="A8" s="551" t="s">
        <v>540</v>
      </c>
      <c r="B8" s="551"/>
      <c r="C8" s="551"/>
      <c r="D8" s="551"/>
      <c r="E8" s="551"/>
      <c r="F8" s="551"/>
    </row>
    <row r="9" spans="1:7" ht="18" customHeight="1">
      <c r="A9" s="547" t="s">
        <v>147</v>
      </c>
      <c r="B9" s="547"/>
      <c r="C9" s="547"/>
      <c r="D9" s="547"/>
      <c r="E9" s="547"/>
      <c r="F9" s="547"/>
    </row>
    <row r="10" spans="1:7" ht="6.75" customHeight="1">
      <c r="A10" s="56"/>
      <c r="B10" s="56"/>
      <c r="C10" s="56"/>
      <c r="D10" s="56"/>
      <c r="E10" s="56"/>
      <c r="F10" s="56"/>
    </row>
    <row r="11" spans="1:7" ht="11.25" customHeight="1">
      <c r="A11" s="554" t="s">
        <v>265</v>
      </c>
      <c r="B11" s="554"/>
      <c r="C11" s="554"/>
      <c r="D11" s="554"/>
      <c r="E11" s="554"/>
      <c r="F11" s="554"/>
    </row>
    <row r="12" spans="1:7" ht="14.25" customHeight="1">
      <c r="A12" s="558" t="s">
        <v>6</v>
      </c>
      <c r="B12" s="558" t="s">
        <v>363</v>
      </c>
      <c r="C12" s="557" t="s">
        <v>74</v>
      </c>
      <c r="D12" s="476" t="s">
        <v>306</v>
      </c>
      <c r="E12" s="476"/>
      <c r="F12" s="476"/>
    </row>
    <row r="13" spans="1:7" ht="26.25" customHeight="1">
      <c r="A13" s="558"/>
      <c r="B13" s="558"/>
      <c r="C13" s="557"/>
      <c r="D13" s="476" t="s">
        <v>320</v>
      </c>
      <c r="E13" s="476"/>
      <c r="F13" s="559" t="s">
        <v>321</v>
      </c>
    </row>
    <row r="14" spans="1:7" ht="24.75" customHeight="1">
      <c r="A14" s="558"/>
      <c r="B14" s="558"/>
      <c r="C14" s="557"/>
      <c r="D14" s="44" t="s">
        <v>367</v>
      </c>
      <c r="E14" s="44" t="s">
        <v>365</v>
      </c>
      <c r="F14" s="559"/>
    </row>
    <row r="15" spans="1:7" ht="14.25" customHeight="1">
      <c r="A15" s="51" t="s">
        <v>368</v>
      </c>
      <c r="B15" s="51" t="s">
        <v>362</v>
      </c>
      <c r="C15" s="51">
        <v>1</v>
      </c>
      <c r="D15" s="44">
        <v>2</v>
      </c>
      <c r="E15" s="44">
        <v>3</v>
      </c>
      <c r="F15" s="55">
        <v>4</v>
      </c>
    </row>
    <row r="16" spans="1:7" ht="12.75" customHeight="1">
      <c r="A16" s="226" t="s">
        <v>572</v>
      </c>
      <c r="B16" s="227" t="s">
        <v>334</v>
      </c>
      <c r="C16" s="257"/>
      <c r="D16" s="253"/>
      <c r="E16" s="253"/>
      <c r="F16" s="258"/>
    </row>
    <row r="17" spans="1:6" ht="38.25">
      <c r="A17" s="226" t="s">
        <v>573</v>
      </c>
      <c r="B17" s="227" t="s">
        <v>335</v>
      </c>
      <c r="C17" s="227"/>
      <c r="D17" s="65"/>
      <c r="E17" s="228"/>
      <c r="F17" s="228"/>
    </row>
    <row r="18" spans="1:6" ht="25.5">
      <c r="A18" s="229" t="s">
        <v>416</v>
      </c>
      <c r="B18" s="227" t="s">
        <v>336</v>
      </c>
      <c r="C18" s="227"/>
      <c r="D18" s="65"/>
      <c r="E18" s="228"/>
      <c r="F18" s="228"/>
    </row>
    <row r="19" spans="1:6" ht="11.25" customHeight="1">
      <c r="A19" s="226" t="s">
        <v>18</v>
      </c>
      <c r="B19" s="227" t="s">
        <v>337</v>
      </c>
      <c r="C19" s="227"/>
      <c r="D19" s="65"/>
      <c r="E19" s="228"/>
      <c r="F19" s="228"/>
    </row>
    <row r="20" spans="1:6" ht="12" customHeight="1">
      <c r="A20" s="226" t="s">
        <v>19</v>
      </c>
      <c r="B20" s="227" t="s">
        <v>338</v>
      </c>
      <c r="C20" s="227"/>
      <c r="D20" s="65"/>
      <c r="E20" s="228"/>
      <c r="F20" s="228"/>
    </row>
    <row r="21" spans="1:6" ht="10.5" customHeight="1">
      <c r="A21" s="226" t="s">
        <v>20</v>
      </c>
      <c r="B21" s="227" t="s">
        <v>339</v>
      </c>
      <c r="C21" s="227"/>
      <c r="D21" s="65"/>
      <c r="E21" s="228"/>
      <c r="F21" s="228"/>
    </row>
    <row r="22" spans="1:6" ht="12.75" customHeight="1">
      <c r="A22" s="231" t="s">
        <v>574</v>
      </c>
      <c r="B22" s="227" t="s">
        <v>340</v>
      </c>
      <c r="C22" s="227"/>
      <c r="D22" s="65"/>
      <c r="E22" s="228"/>
      <c r="F22" s="228"/>
    </row>
    <row r="23" spans="1:6" ht="12.75" customHeight="1">
      <c r="A23" s="231" t="s">
        <v>575</v>
      </c>
      <c r="B23" s="227" t="s">
        <v>341</v>
      </c>
      <c r="C23" s="227"/>
      <c r="D23" s="65"/>
      <c r="E23" s="228"/>
      <c r="F23" s="228"/>
    </row>
    <row r="24" spans="1:6" ht="11.25" customHeight="1">
      <c r="A24" s="226" t="s">
        <v>417</v>
      </c>
      <c r="B24" s="227" t="s">
        <v>342</v>
      </c>
      <c r="C24" s="227"/>
      <c r="D24" s="65"/>
      <c r="E24" s="228"/>
      <c r="F24" s="228"/>
    </row>
    <row r="25" spans="1:6" ht="12" customHeight="1">
      <c r="A25" s="226" t="s">
        <v>10</v>
      </c>
      <c r="B25" s="227" t="s">
        <v>343</v>
      </c>
      <c r="C25" s="227"/>
      <c r="D25" s="65"/>
      <c r="E25" s="228"/>
      <c r="F25" s="228"/>
    </row>
    <row r="26" spans="1:6" ht="24.75" customHeight="1">
      <c r="A26" s="226" t="s">
        <v>11</v>
      </c>
      <c r="B26" s="227" t="s">
        <v>344</v>
      </c>
      <c r="C26" s="227"/>
      <c r="D26" s="65"/>
      <c r="E26" s="228"/>
      <c r="F26" s="228"/>
    </row>
    <row r="27" spans="1:6" ht="27.75" customHeight="1">
      <c r="A27" s="229" t="s">
        <v>449</v>
      </c>
      <c r="B27" s="227" t="s">
        <v>345</v>
      </c>
      <c r="C27" s="227"/>
      <c r="D27" s="65"/>
      <c r="E27" s="228"/>
      <c r="F27" s="228"/>
    </row>
    <row r="28" spans="1:6" ht="12.75" customHeight="1">
      <c r="A28" s="226" t="s">
        <v>12</v>
      </c>
      <c r="B28" s="227" t="s">
        <v>346</v>
      </c>
      <c r="C28" s="227"/>
      <c r="D28" s="65"/>
      <c r="E28" s="228"/>
      <c r="F28" s="228"/>
    </row>
    <row r="29" spans="1:6" ht="14.25" customHeight="1">
      <c r="A29" s="226" t="s">
        <v>28</v>
      </c>
      <c r="B29" s="227" t="s">
        <v>347</v>
      </c>
      <c r="C29" s="227"/>
      <c r="D29" s="65"/>
      <c r="E29" s="228"/>
      <c r="F29" s="228"/>
    </row>
    <row r="30" spans="1:6" ht="12.75" customHeight="1">
      <c r="A30" s="226" t="s">
        <v>450</v>
      </c>
      <c r="B30" s="227" t="s">
        <v>348</v>
      </c>
      <c r="C30" s="227"/>
      <c r="D30" s="65"/>
      <c r="E30" s="228"/>
      <c r="F30" s="228"/>
    </row>
    <row r="31" spans="1:6" ht="25.5">
      <c r="A31" s="229" t="s">
        <v>418</v>
      </c>
      <c r="B31" s="227" t="s">
        <v>349</v>
      </c>
      <c r="C31" s="227"/>
      <c r="D31" s="65"/>
      <c r="E31" s="228"/>
      <c r="F31" s="228"/>
    </row>
    <row r="32" spans="1:6" ht="12.75" customHeight="1">
      <c r="A32" s="226" t="s">
        <v>13</v>
      </c>
      <c r="B32" s="227" t="s">
        <v>350</v>
      </c>
      <c r="C32" s="227"/>
      <c r="D32" s="65"/>
      <c r="E32" s="228"/>
      <c r="F32" s="228"/>
    </row>
    <row r="33" spans="1:6" ht="12.75" customHeight="1">
      <c r="A33" s="226" t="s">
        <v>31</v>
      </c>
      <c r="B33" s="227" t="s">
        <v>351</v>
      </c>
      <c r="C33" s="227"/>
      <c r="D33" s="65"/>
      <c r="E33" s="228"/>
      <c r="F33" s="228"/>
    </row>
    <row r="34" spans="1:6" ht="12.75" customHeight="1">
      <c r="A34" s="226" t="s">
        <v>13</v>
      </c>
      <c r="B34" s="227" t="s">
        <v>352</v>
      </c>
      <c r="C34" s="227"/>
      <c r="D34" s="65"/>
      <c r="E34" s="228"/>
      <c r="F34" s="228"/>
    </row>
    <row r="35" spans="1:6" ht="24.75" customHeight="1">
      <c r="A35" s="226" t="s">
        <v>15</v>
      </c>
      <c r="B35" s="227" t="s">
        <v>353</v>
      </c>
      <c r="C35" s="227"/>
      <c r="D35" s="65"/>
      <c r="E35" s="228"/>
      <c r="F35" s="228"/>
    </row>
    <row r="36" spans="1:6">
      <c r="A36" s="226" t="s">
        <v>16</v>
      </c>
      <c r="B36" s="227" t="s">
        <v>354</v>
      </c>
      <c r="C36" s="227"/>
      <c r="D36" s="65"/>
      <c r="E36" s="228"/>
      <c r="F36" s="228"/>
    </row>
    <row r="37" spans="1:6" ht="11.25" customHeight="1">
      <c r="A37" s="230" t="s">
        <v>576</v>
      </c>
      <c r="B37" s="227" t="s">
        <v>355</v>
      </c>
      <c r="C37" s="227"/>
      <c r="D37" s="65"/>
      <c r="E37" s="228"/>
      <c r="F37" s="228"/>
    </row>
    <row r="38" spans="1:6" ht="13.5" customHeight="1">
      <c r="A38" s="230" t="s">
        <v>577</v>
      </c>
      <c r="B38" s="227" t="s">
        <v>356</v>
      </c>
      <c r="C38" s="227"/>
      <c r="D38" s="65"/>
      <c r="E38" s="228"/>
      <c r="F38" s="228"/>
    </row>
    <row r="39" spans="1:6" ht="24" customHeight="1">
      <c r="A39" s="229" t="s">
        <v>419</v>
      </c>
      <c r="B39" s="227" t="s">
        <v>357</v>
      </c>
      <c r="C39" s="227"/>
      <c r="D39" s="65"/>
      <c r="E39" s="228"/>
      <c r="F39" s="228"/>
    </row>
    <row r="40" spans="1:6">
      <c r="A40" s="226" t="s">
        <v>556</v>
      </c>
      <c r="B40" s="227" t="s">
        <v>358</v>
      </c>
      <c r="C40" s="227"/>
      <c r="D40" s="65"/>
      <c r="E40" s="228"/>
      <c r="F40" s="228"/>
    </row>
    <row r="41" spans="1:6">
      <c r="A41" s="226" t="s">
        <v>557</v>
      </c>
      <c r="B41" s="227" t="s">
        <v>359</v>
      </c>
      <c r="C41" s="227"/>
      <c r="D41" s="65"/>
      <c r="E41" s="228"/>
      <c r="F41" s="228"/>
    </row>
    <row r="42" spans="1:6" ht="30" customHeight="1">
      <c r="A42" s="231" t="s">
        <v>578</v>
      </c>
      <c r="B42" s="227" t="s">
        <v>360</v>
      </c>
      <c r="C42" s="227"/>
      <c r="D42" s="65" t="s">
        <v>3</v>
      </c>
      <c r="E42" s="65" t="s">
        <v>3</v>
      </c>
      <c r="F42" s="65" t="s">
        <v>3</v>
      </c>
    </row>
    <row r="43" spans="1:6" ht="25.5" customHeight="1">
      <c r="A43" s="231" t="s">
        <v>238</v>
      </c>
      <c r="B43" s="227" t="s">
        <v>361</v>
      </c>
      <c r="C43" s="227"/>
      <c r="D43" s="65" t="s">
        <v>3</v>
      </c>
      <c r="E43" s="65" t="s">
        <v>3</v>
      </c>
      <c r="F43" s="65" t="s">
        <v>3</v>
      </c>
    </row>
    <row r="44" spans="1:6" ht="26.25" customHeight="1">
      <c r="A44" s="231" t="s">
        <v>237</v>
      </c>
      <c r="B44" s="227" t="s">
        <v>377</v>
      </c>
      <c r="C44" s="227"/>
      <c r="D44" s="65" t="s">
        <v>3</v>
      </c>
      <c r="E44" s="65" t="s">
        <v>3</v>
      </c>
      <c r="F44" s="65" t="s">
        <v>3</v>
      </c>
    </row>
    <row r="45" spans="1:6" ht="68.25" customHeight="1">
      <c r="A45" s="556" t="s">
        <v>448</v>
      </c>
      <c r="B45" s="556"/>
      <c r="C45" s="556"/>
      <c r="D45" s="556"/>
      <c r="E45" s="556"/>
      <c r="F45" s="556"/>
    </row>
    <row r="46" spans="1:6" ht="38.25" customHeight="1">
      <c r="A46" s="555" t="s">
        <v>17</v>
      </c>
      <c r="B46" s="555"/>
      <c r="C46" s="555"/>
      <c r="D46" s="555"/>
      <c r="E46" s="555"/>
      <c r="F46" s="555"/>
    </row>
    <row r="47" spans="1:6" ht="18.75">
      <c r="A47" s="50"/>
      <c r="B47" s="50"/>
      <c r="C47" s="50"/>
      <c r="D47" s="52"/>
    </row>
    <row r="48" spans="1:6" ht="18.75">
      <c r="A48" s="50"/>
      <c r="B48" s="50"/>
      <c r="C48" s="50"/>
      <c r="D48" s="52"/>
    </row>
    <row r="49" spans="1:4" ht="18.75">
      <c r="A49" s="53"/>
      <c r="B49" s="53"/>
      <c r="C49" s="53"/>
      <c r="D49" s="54"/>
    </row>
  </sheetData>
  <customSheetViews>
    <customSheetView guid="{A3A26985-9873-41C2-B2AC-10E2A3ED8DE8}">
      <selection activeCell="F13" sqref="F13:F14"/>
      <pageMargins left="0.19685039370078741" right="0" top="0" bottom="0" header="0.51181102362204722" footer="0.51181102362204722"/>
      <printOptions horizontalCentered="1"/>
      <pageSetup paperSize="9" scale="90" orientation="portrait" verticalDpi="0" r:id="rId1"/>
      <headerFooter alignWithMargins="0"/>
    </customSheetView>
  </customSheetViews>
  <mergeCells count="18">
    <mergeCell ref="A46:F46"/>
    <mergeCell ref="A45:F45"/>
    <mergeCell ref="C12:C14"/>
    <mergeCell ref="B12:B14"/>
    <mergeCell ref="A12:A14"/>
    <mergeCell ref="D13:E13"/>
    <mergeCell ref="F13:F14"/>
    <mergeCell ref="A9:F9"/>
    <mergeCell ref="D12:F12"/>
    <mergeCell ref="A1:F1"/>
    <mergeCell ref="A4:F4"/>
    <mergeCell ref="A3:F3"/>
    <mergeCell ref="A8:F8"/>
    <mergeCell ref="A5:F5"/>
    <mergeCell ref="A6:F6"/>
    <mergeCell ref="A7:F7"/>
    <mergeCell ref="A2:F2"/>
    <mergeCell ref="A11:F11"/>
  </mergeCells>
  <phoneticPr fontId="0" type="noConversion"/>
  <hyperlinks>
    <hyperlink ref="A7:F7" location="Прил16!A1" display="Основной вид экономической деятельности (раздел по ОКВЭД приложения 16) _____________________________________              "/>
  </hyperlinks>
  <printOptions horizontalCentered="1"/>
  <pageMargins left="0.19685039370078741" right="0" top="0" bottom="0" header="0.51181102362204722" footer="0.51181102362204722"/>
  <pageSetup paperSize="9" scale="9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34"/>
  </sheetPr>
  <dimension ref="A1:H15"/>
  <sheetViews>
    <sheetView workbookViewId="0">
      <selection activeCell="A4" sqref="A4:H4"/>
    </sheetView>
  </sheetViews>
  <sheetFormatPr defaultColWidth="9.140625" defaultRowHeight="15"/>
  <cols>
    <col min="1" max="1" width="11.140625" style="37" customWidth="1"/>
    <col min="2" max="2" width="12.42578125" style="37" customWidth="1"/>
    <col min="3" max="3" width="9.140625" style="37"/>
    <col min="4" max="5" width="12.85546875" style="37" customWidth="1"/>
    <col min="6" max="6" width="10" style="37" customWidth="1"/>
    <col min="7" max="7" width="8.28515625" style="37" customWidth="1"/>
    <col min="8" max="8" width="8.42578125" style="37" customWidth="1"/>
    <col min="9" max="16384" width="9.140625" style="37"/>
  </cols>
  <sheetData>
    <row r="1" spans="1:8" ht="15.75">
      <c r="A1" s="562" t="s">
        <v>151</v>
      </c>
      <c r="B1" s="562"/>
      <c r="C1" s="562"/>
      <c r="D1" s="562"/>
      <c r="E1" s="562"/>
      <c r="F1" s="562"/>
      <c r="G1" s="562"/>
      <c r="H1" s="562"/>
    </row>
    <row r="2" spans="1:8" ht="42" customHeight="1">
      <c r="A2" s="561" t="s">
        <v>114</v>
      </c>
      <c r="B2" s="561"/>
      <c r="C2" s="561"/>
      <c r="D2" s="561"/>
      <c r="E2" s="561"/>
      <c r="F2" s="561"/>
      <c r="G2" s="561"/>
      <c r="H2" s="561"/>
    </row>
    <row r="3" spans="1:8" ht="81.75" customHeight="1">
      <c r="A3" s="563" t="s">
        <v>420</v>
      </c>
      <c r="B3" s="563"/>
      <c r="C3" s="563"/>
      <c r="D3" s="563"/>
      <c r="E3" s="563"/>
      <c r="F3" s="563"/>
      <c r="G3" s="563"/>
      <c r="H3" s="563"/>
    </row>
    <row r="4" spans="1:8">
      <c r="A4" s="564" t="s">
        <v>563</v>
      </c>
      <c r="B4" s="564"/>
      <c r="C4" s="564"/>
      <c r="D4" s="564"/>
      <c r="E4" s="564"/>
      <c r="F4" s="564"/>
      <c r="G4" s="564"/>
      <c r="H4" s="564"/>
    </row>
    <row r="5" spans="1:8">
      <c r="A5" s="529" t="s">
        <v>265</v>
      </c>
      <c r="B5" s="529"/>
      <c r="C5" s="529"/>
      <c r="D5" s="529"/>
      <c r="E5" s="529"/>
      <c r="F5" s="529"/>
      <c r="G5" s="529"/>
      <c r="H5" s="529"/>
    </row>
    <row r="6" spans="1:8" ht="15" customHeight="1">
      <c r="A6" s="507" t="s">
        <v>374</v>
      </c>
      <c r="B6" s="507" t="s">
        <v>373</v>
      </c>
      <c r="C6" s="514" t="s">
        <v>371</v>
      </c>
      <c r="D6" s="560"/>
      <c r="E6" s="515"/>
      <c r="F6" s="528" t="s">
        <v>415</v>
      </c>
      <c r="G6" s="528" t="s">
        <v>70</v>
      </c>
      <c r="H6" s="528" t="s">
        <v>305</v>
      </c>
    </row>
    <row r="7" spans="1:8" ht="99.75" customHeight="1">
      <c r="A7" s="507"/>
      <c r="B7" s="507"/>
      <c r="C7" s="4" t="s">
        <v>372</v>
      </c>
      <c r="D7" s="4" t="s">
        <v>141</v>
      </c>
      <c r="E7" s="4" t="s">
        <v>142</v>
      </c>
      <c r="F7" s="528"/>
      <c r="G7" s="528"/>
      <c r="H7" s="528"/>
    </row>
    <row r="8" spans="1:8" ht="24.75" customHeight="1">
      <c r="A8" s="4" t="s">
        <v>303</v>
      </c>
      <c r="B8" s="1"/>
      <c r="C8" s="4"/>
      <c r="D8" s="4"/>
      <c r="E8" s="4"/>
      <c r="F8" s="4"/>
      <c r="G8" s="4"/>
      <c r="H8" s="4"/>
    </row>
    <row r="9" spans="1:8">
      <c r="A9" s="4" t="s">
        <v>304</v>
      </c>
      <c r="B9" s="1"/>
      <c r="C9" s="4" t="s">
        <v>375</v>
      </c>
      <c r="D9" s="4"/>
      <c r="E9" s="4"/>
      <c r="F9" s="4"/>
      <c r="G9" s="4"/>
      <c r="H9" s="4"/>
    </row>
    <row r="10" spans="1:8" ht="28.5" customHeight="1">
      <c r="A10" s="39"/>
      <c r="B10" s="40"/>
      <c r="C10" s="38"/>
      <c r="D10" s="38"/>
      <c r="E10" s="38"/>
    </row>
    <row r="11" spans="1:8" ht="29.25" customHeight="1">
      <c r="A11" s="41"/>
      <c r="B11" s="38"/>
      <c r="C11" s="38"/>
      <c r="D11" s="38"/>
      <c r="E11" s="38"/>
    </row>
    <row r="12" spans="1:8">
      <c r="A12" s="39"/>
      <c r="B12" s="38"/>
      <c r="C12" s="38"/>
      <c r="D12" s="38"/>
      <c r="E12" s="38"/>
    </row>
    <row r="13" spans="1:8">
      <c r="A13" s="42"/>
    </row>
    <row r="14" spans="1:8">
      <c r="A14" s="42"/>
    </row>
    <row r="15" spans="1:8">
      <c r="A15" s="42"/>
    </row>
  </sheetData>
  <customSheetViews>
    <customSheetView guid="{A3A26985-9873-41C2-B2AC-10E2A3ED8DE8}" topLeftCell="A7">
      <selection activeCell="E7" sqref="E7"/>
      <pageMargins left="0.59055118110236227" right="0.59055118110236227" top="0.98425196850393704" bottom="0.98425196850393704" header="0.51181102362204722" footer="0.51181102362204722"/>
      <printOptions horizontalCentered="1"/>
      <pageSetup paperSize="9" orientation="portrait" r:id="rId1"/>
      <headerFooter alignWithMargins="0"/>
    </customSheetView>
  </customSheetViews>
  <mergeCells count="11">
    <mergeCell ref="C6:E6"/>
    <mergeCell ref="A5:H5"/>
    <mergeCell ref="A2:H2"/>
    <mergeCell ref="A1:H1"/>
    <mergeCell ref="A3:H3"/>
    <mergeCell ref="A4:H4"/>
    <mergeCell ref="H6:H7"/>
    <mergeCell ref="A6:A7"/>
    <mergeCell ref="B6:B7"/>
    <mergeCell ref="F6:F7"/>
    <mergeCell ref="G6:G7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16</vt:i4>
      </vt:variant>
    </vt:vector>
  </HeadingPairs>
  <TitlesOfParts>
    <vt:vector size="31" baseType="lpstr">
      <vt:lpstr>Прил1</vt:lpstr>
      <vt:lpstr>Прил2</vt:lpstr>
      <vt:lpstr>Прил3(сводная)</vt:lpstr>
      <vt:lpstr>Прил3(разработочная)</vt:lpstr>
      <vt:lpstr>Прил_4,5</vt:lpstr>
      <vt:lpstr>Прил6</vt:lpstr>
      <vt:lpstr>Прил_7,8</vt:lpstr>
      <vt:lpstr>Прил9</vt:lpstr>
      <vt:lpstr>Прил10</vt:lpstr>
      <vt:lpstr>Прил11</vt:lpstr>
      <vt:lpstr>Прил12</vt:lpstr>
      <vt:lpstr>Прил13</vt:lpstr>
      <vt:lpstr>Прил14</vt:lpstr>
      <vt:lpstr>Прил15</vt:lpstr>
      <vt:lpstr>Лист1</vt:lpstr>
      <vt:lpstr>Прил1!Заголовки_для_печати</vt:lpstr>
      <vt:lpstr>Прил12!Заголовки_для_печати</vt:lpstr>
      <vt:lpstr>Прил14!Заголовки_для_печати</vt:lpstr>
      <vt:lpstr>'Прил3(разработочная)'!Заголовки_для_печати</vt:lpstr>
      <vt:lpstr>'Прил3(сводная)'!Заголовки_для_печати</vt:lpstr>
      <vt:lpstr>Прил9!Заголовки_для_печати</vt:lpstr>
      <vt:lpstr>'Прил_4,5'!Область_печати</vt:lpstr>
      <vt:lpstr>'Прил_7,8'!Область_печати</vt:lpstr>
      <vt:lpstr>Прил1!Область_печати</vt:lpstr>
      <vt:lpstr>Прил11!Область_печати</vt:lpstr>
      <vt:lpstr>Прил12!Область_печати</vt:lpstr>
      <vt:lpstr>Прил14!Область_печати</vt:lpstr>
      <vt:lpstr>Прил2!Область_печати</vt:lpstr>
      <vt:lpstr>'Прил3(разработочная)'!Область_печати</vt:lpstr>
      <vt:lpstr>'Прил3(сводная)'!Область_печати</vt:lpstr>
      <vt:lpstr>Прил6!Область_печати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2021-02-16T03:25:28Z</cp:lastPrinted>
  <dcterms:created xsi:type="dcterms:W3CDTF">2007-01-30T08:07:28Z</dcterms:created>
  <dcterms:modified xsi:type="dcterms:W3CDTF">2021-02-26T03:56:33Z</dcterms:modified>
</cp:coreProperties>
</file>